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5461" windowWidth="19320" windowHeight="11640" tabRatio="202" activeTab="0"/>
  </bookViews>
  <sheets>
    <sheet name="forma 1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'forma 1'!$5:$7</definedName>
    <definedName name="_xlnm.Print_Area" localSheetId="0">'forma 1'!$A$2:$K$202</definedName>
  </definedNames>
  <calcPr fullCalcOnLoad="1"/>
</workbook>
</file>

<file path=xl/sharedStrings.xml><?xml version="1.0" encoding="utf-8"?>
<sst xmlns="http://schemas.openxmlformats.org/spreadsheetml/2006/main" count="317" uniqueCount="246">
  <si>
    <t>N</t>
  </si>
  <si>
    <t>სოფლის მხარდაჭერის პროგრამით ქობულეთის მუნიციპალიტეტში 2011 წელს განხორციელებული ღონისძიებების შესახებ</t>
  </si>
  <si>
    <t>შ.პ.ს. "უნივერსალი"</t>
  </si>
  <si>
    <t>შ.პ.ს. "ალავერდი XXII"</t>
  </si>
  <si>
    <t>ინდ. მეწარმე "გიორგი ანანიძე"</t>
  </si>
  <si>
    <t>შ.პ.ს. "ზუგომშენი"</t>
  </si>
  <si>
    <t>ინდ.მეწარმე "რომან ბეჟანიძე"</t>
  </si>
  <si>
    <t>შ.პ.ს. "მმ მშენი"</t>
  </si>
  <si>
    <t xml:space="preserve">დაბა ოჩხამურში ახალი მოსაცდელის მშენებლობა </t>
  </si>
  <si>
    <t>აგურის დასახლებაში მინი სტადიონის მშენებლობა</t>
  </si>
  <si>
    <t>ოჩხამურში აგვისტოს ომში დაღუპულთა მემორიალის მოწყობა</t>
  </si>
  <si>
    <t>ოჩხამურში საზოგადოებრივი ტუალეტის მშენებლობა</t>
  </si>
  <si>
    <t>სოფელ ჯიხანჯურში მინი სტადიონის მშენებლობა</t>
  </si>
  <si>
    <t xml:space="preserve">ჯიხანჯურში ახალი მოსაცდელის მშენებლობა </t>
  </si>
  <si>
    <t>სოფელ ცეცხლაურში მინი სტადიონის მშენებლობა</t>
  </si>
  <si>
    <t xml:space="preserve">ცეცხლაურში ახალი მოსაცდელის მშენებლობა </t>
  </si>
  <si>
    <t>სოფელ ცეცხლაურში საზოგადოებრივი ტუალეტის მშენებლობა</t>
  </si>
  <si>
    <t>დაბა ოჩხამური</t>
  </si>
  <si>
    <t>თემი</t>
  </si>
  <si>
    <t>სოფელი</t>
  </si>
  <si>
    <t>კომლი</t>
  </si>
  <si>
    <t>სული</t>
  </si>
  <si>
    <t>ღონისძიების დასახელება</t>
  </si>
  <si>
    <t>მთლიანი ღირებულება</t>
  </si>
  <si>
    <t>საპროექტო თანხა</t>
  </si>
  <si>
    <t>ტექნიკური ზედამხედველის თანხა</t>
  </si>
  <si>
    <t>შენიშვნა</t>
  </si>
  <si>
    <t>ჯამი</t>
  </si>
  <si>
    <t>სულ ჯამი</t>
  </si>
  <si>
    <t>ხუცუბნის თემი</t>
  </si>
  <si>
    <t>ნაკაიძეები</t>
  </si>
  <si>
    <t>ქვედა სამება</t>
  </si>
  <si>
    <t>ხუცუბანი</t>
  </si>
  <si>
    <t>ხალას თემი</t>
  </si>
  <si>
    <t>გორგაძეები</t>
  </si>
  <si>
    <t>ჩაქვისთავი</t>
  </si>
  <si>
    <t>ხალა</t>
  </si>
  <si>
    <t>ჭახათის თემი</t>
  </si>
  <si>
    <t>ხინო (თიკერის დასახლება)</t>
  </si>
  <si>
    <t>ტყემაკარავი</t>
  </si>
  <si>
    <t>კობალაური</t>
  </si>
  <si>
    <t>კეჭიეთი</t>
  </si>
  <si>
    <t>კაკუჩა</t>
  </si>
  <si>
    <t>ვარჯანაული</t>
  </si>
  <si>
    <t>ოხტომი</t>
  </si>
  <si>
    <t>დიდვაკე (კოხის დასახლება)</t>
  </si>
  <si>
    <t>ჭახათი</t>
  </si>
  <si>
    <t>ციხისძირის თემი</t>
  </si>
  <si>
    <t>შუაღელე</t>
  </si>
  <si>
    <t>სტალინის უბანი</t>
  </si>
  <si>
    <t>ციხისძირი</t>
  </si>
  <si>
    <t>ჩაისუბანი</t>
  </si>
  <si>
    <t>სოფელ ქობულეთის თემი</t>
  </si>
  <si>
    <t>კოხი</t>
  </si>
  <si>
    <t>ზედა სამება</t>
  </si>
  <si>
    <t>სოფ. ქობულეთი</t>
  </si>
  <si>
    <t>გოგმაჩაური</t>
  </si>
  <si>
    <t>აჭი</t>
  </si>
  <si>
    <t>ნაცხავატები</t>
  </si>
  <si>
    <t>ქაქუთის თემი</t>
  </si>
  <si>
    <t>ქაქუთი</t>
  </si>
  <si>
    <t>ზედა აჭყვა</t>
  </si>
  <si>
    <t>ქვედა აჭყვა</t>
  </si>
  <si>
    <t>საჩინოს თემი</t>
  </si>
  <si>
    <t>საჩინო</t>
  </si>
  <si>
    <t>წყავროკა</t>
  </si>
  <si>
    <t>მუხაესტატეს თემი</t>
  </si>
  <si>
    <t>მუხაესტატე</t>
  </si>
  <si>
    <t>ცხრაფონა</t>
  </si>
  <si>
    <t>სქურა</t>
  </si>
  <si>
    <t>ლეღვას თემი</t>
  </si>
  <si>
    <t>ლეღვა</t>
  </si>
  <si>
    <t>ზედა კვირიკე</t>
  </si>
  <si>
    <t>ქვედა კვირიკე</t>
  </si>
  <si>
    <t>კვირიკეს თემი</t>
  </si>
  <si>
    <t>კვირიკე</t>
  </si>
  <si>
    <t>ზენითი</t>
  </si>
  <si>
    <t>ზენითის თემი</t>
  </si>
  <si>
    <t>დაგვა</t>
  </si>
  <si>
    <t>დაგვას თემი</t>
  </si>
  <si>
    <t>ქვედა კონდიდი</t>
  </si>
  <si>
    <t>გვარა</t>
  </si>
  <si>
    <t>გვარას თემი</t>
  </si>
  <si>
    <t>ქვედა დაგვა</t>
  </si>
  <si>
    <t>ბობოყვათი</t>
  </si>
  <si>
    <t>ბობოყვათის თემი</t>
  </si>
  <si>
    <t>აჭყვისთავი</t>
  </si>
  <si>
    <t>ზედა კონდიდი</t>
  </si>
  <si>
    <t>ალამბარი</t>
  </si>
  <si>
    <t>ალამბრის თემი</t>
  </si>
  <si>
    <t>სახალვაშო</t>
  </si>
  <si>
    <t>ბუკნარი</t>
  </si>
  <si>
    <t>დაბაჩაქვი</t>
  </si>
  <si>
    <t>დაბა ჩაქვი</t>
  </si>
  <si>
    <t>მრავალბინიანი საცხოვრებელი სახლების ეზოების განათება</t>
  </si>
  <si>
    <t>აღმაშენებლის ქუჩის ტროტუარის მოწყობა</t>
  </si>
  <si>
    <t>დაბის ცენტრში საზოგადოებრივი ტუალეტის მშენებლობა</t>
  </si>
  <si>
    <t xml:space="preserve">სოფელ ბუკნარის კლუბის (ყოფილი ადმინისტრაციული შენობის) წინა ფასადის შეღებვა </t>
  </si>
  <si>
    <t>სოფელ ბუკნარის საჯარო სკოლის ღობის რეაბილიტაცია</t>
  </si>
  <si>
    <t>სოფელ ბუკნარის მოსახლეობასთან დამაკავშირებელი კიბეების აღდგენა და განათება</t>
  </si>
  <si>
    <t>სოფელ ბუკნარის ცენტრში ბილიკებისა და მემორიალური დაფის აღდგენა</t>
  </si>
  <si>
    <t xml:space="preserve">ახალი მოსაცდელის მშენებლობა   </t>
  </si>
  <si>
    <t>სოფლის ცენტრალური გზის განათება</t>
  </si>
  <si>
    <t>სასმელი წყლის მილების შეძენა (900მ 50მმ-ნი, 600მ 32მმ-ნი, 1800მ 40მმ-ნი, 800მ 25მმ-ნი)</t>
  </si>
  <si>
    <t>სახნავი ფართობების შემოღობვის მიზნით ეკლიანი მავთულის შეძენა</t>
  </si>
  <si>
    <t>სოფლის კლუბის (ყოფილი ადმინისტრაციული შენობის) რემონტი</t>
  </si>
  <si>
    <t>მინი სტადიონის მშენებლობა</t>
  </si>
  <si>
    <t>ამბულატორიაში და კულტურის სახლში ბუნებრივი აირის შეყვანა</t>
  </si>
  <si>
    <t>ამბულატორიის საქვაბეს მშენებლობა</t>
  </si>
  <si>
    <t>მინი სტადიონისა და სოფლის ცენტრის განათების მოწყობა</t>
  </si>
  <si>
    <t>დაგვის 9 წლიანი სკოლის სახურავის შეცვლა</t>
  </si>
  <si>
    <t>წყლის სათავე ნაგებობის შეკეთება</t>
  </si>
  <si>
    <t>საჯარო სკოლის სპორტული დარბაზის იატაკის რეაბილიტაცია</t>
  </si>
  <si>
    <t>სოფლის ცენტრის განათების მოწობა</t>
  </si>
  <si>
    <t xml:space="preserve">მე–3 ბრიგადაში ახალი მოსაცდელის მშენებლობა </t>
  </si>
  <si>
    <t>ხიდებზე მოაჯირების აღდგენა</t>
  </si>
  <si>
    <t xml:space="preserve">სოფლის კლუბის (ყოფილი ადმინისტრაციული შენობა) რემონტი </t>
  </si>
  <si>
    <t>მინი სტადიონი მშენებლობა</t>
  </si>
  <si>
    <t xml:space="preserve">სოფლის კლუბის დარბაზის რემონტი </t>
  </si>
  <si>
    <t xml:space="preserve">ახალი მოსაცდელის მშენებლობა </t>
  </si>
  <si>
    <t>არსებული მოსაცდელის რემონტი</t>
  </si>
  <si>
    <t>შიდა სასოფლო გზების რეაბილიტაცია (მოხრეშვა-მოშანდაგება)</t>
  </si>
  <si>
    <t>საყანე ფართობების შემოღობვის მიზნით ეკლიანი მავთულის შეძენა</t>
  </si>
  <si>
    <t xml:space="preserve"> მინი სტადიონისა და სოფლის ცენტრის განათების მოწყობა</t>
  </si>
  <si>
    <t>წყლის 180 ტონიანი რეზერვუარების რეაბილიტაციის დასრულება</t>
  </si>
  <si>
    <t xml:space="preserve">ახალი აგურის მოსაცდელის მშენებლობა </t>
  </si>
  <si>
    <t xml:space="preserve">სასმელი წყლის მილების შეძენა 550მ 110მმ-ნი, 70მმ 200მმ-ნი, 1000მ 50მმ-ნი          </t>
  </si>
  <si>
    <t>ბასეინის რემონტი</t>
  </si>
  <si>
    <t>სოფლის კლუბისთვის ინვენტარის შეძენა</t>
  </si>
  <si>
    <t>ახალი მოსაცდელის მშენებლობა</t>
  </si>
  <si>
    <t>აჭის სკოლის წინა ფასადის მოპირკეთება ონდულინით</t>
  </si>
  <si>
    <t>კულტურის სახლის რემონტი</t>
  </si>
  <si>
    <t>გარე განათების მოწყობა</t>
  </si>
  <si>
    <t>მინი სტადიონის რეაბილიტაცია</t>
  </si>
  <si>
    <t>არსებული მოსაცდელის რეაბილიტაცია</t>
  </si>
  <si>
    <t>თემის კულტურის სახლისათვის მუსიკალური აპარატურის შეძენა</t>
  </si>
  <si>
    <t xml:space="preserve">სოფლის კლუბის რემონტი და ინვენტარის შეძენა                   </t>
  </si>
  <si>
    <t>სოფლის ცენტრში სკვერის მოწყობა</t>
  </si>
  <si>
    <t>სოფლის კლუბის რემონტი</t>
  </si>
  <si>
    <t>2 ტონიანი წყლის ავზის მშენებლობა</t>
  </si>
  <si>
    <t xml:space="preserve">1 კილომეტრიანი შიდა გზის შეკეთება   </t>
  </si>
  <si>
    <t xml:space="preserve"> სასაფლაოს შემოღობვა </t>
  </si>
  <si>
    <t xml:space="preserve"> სასაფლაოს შემოღობვა</t>
  </si>
  <si>
    <t xml:space="preserve">კულტურის სახლის რეაბილიტაცია და ინვენტარის შეძენა                        </t>
  </si>
  <si>
    <t xml:space="preserve">სოფლის ხიდის რეაბილიტაცია </t>
  </si>
  <si>
    <t>წყლის მილების შეძენა სამედიცინო პუნქტისათვის (2600მ 25მმ-ნი)</t>
  </si>
  <si>
    <t xml:space="preserve">კულტურის სახლის რეაბილიტაცია (პირველი ეტაპი)                                 </t>
  </si>
  <si>
    <t xml:space="preserve">საზოგადოებრივი ტუალეტის მშენებლობა         </t>
  </si>
  <si>
    <t xml:space="preserve">საჯარო სკოლის სპორტ დარბაზის რემონტი         </t>
  </si>
  <si>
    <t>ნაკაიძეებში მინი სტადიონის მშენებლობა</t>
  </si>
  <si>
    <t xml:space="preserve">სასმელი წყლის მილების შეძენა 2500მ 32მმ-ნი </t>
  </si>
  <si>
    <t>სასმელი წყლის მილების შეძენა 1900მ 50მმ, 1300მ 75მმ,          1000მ 50მმ, 1000მ 90მმ</t>
  </si>
  <si>
    <t>საბავშვო ბაღში ატრაქციონის მოწყობა</t>
  </si>
  <si>
    <t>სასმელი წყლის მილების შეძენა (800მ-25მმ, 2700მ-32მმ, 300მ-40მმ, 2100მ-50მმ, 2100მ-63მმ, 1500მ-75მმ).</t>
  </si>
  <si>
    <t>სასმელი წყლის მილების შეძენა (2400მ 32მმ).</t>
  </si>
  <si>
    <t>სასმელი წყლის მილების შეძენა (700მ-32მმ, 1500მ-50მმ, 500მ-75მმ,1000მ-25მმ)</t>
  </si>
  <si>
    <t xml:space="preserve">სასმელი წყლის მილების შეძენა 1000მ 50მმ-ნი, 2000მ 32მმ-ნი, 1000მ 25მმ-ნი </t>
  </si>
  <si>
    <t>სასმელი წყლის მილების შეძენა 1500მ 32მმ-ნი, 1000მ 25მმ-ნი, 1000მ 50მმ-ნი, 500მ 100მმ-ნი</t>
  </si>
  <si>
    <t xml:space="preserve">სასმელი წყლის მილების შეძენა (მესხიძეების უბანი) 1000მ 50მმ, 3000მ 32მმ-ნი </t>
  </si>
  <si>
    <t>სასმელი წყლის მილების შეძენა (2000მ-32მმ, 12000მ-25მმ, 1500მ-40მმ, 2000მ-50მმ)</t>
  </si>
  <si>
    <t>სასმელი წყლის მილების შეძენა (1500მ-75მმ, 200მ-50მმ, 1000მ-32მმ)</t>
  </si>
  <si>
    <t xml:space="preserve">სასმელი წყლის მილების შეძენა 250მ 63მმ-ნი, 200მ 25მმ-ნი </t>
  </si>
  <si>
    <t>სასმელი წყლის მილების შეძენა (4000მ 50მმ-ნი, 300მ 32მმ-ნი)</t>
  </si>
  <si>
    <t>სასმელი წყლის მილების შეძენა (1000მ 90მმ-ნი)</t>
  </si>
  <si>
    <t>სასმელი წყლის მილების შეძენა 1500მ 32მმ</t>
  </si>
  <si>
    <t>სასმელი წყლის მილების შეძენა 2200მ 25მმ</t>
  </si>
  <si>
    <t>სასმელი წყლის მილების შეძენა 1000მ 25მმ</t>
  </si>
  <si>
    <t>სასმელი წყლის მილების შეძენა 1720მ 32მმ</t>
  </si>
  <si>
    <t>სასმელი წყლის მილების შეძენა 1500მ 40მმ, 1600მ 32მმ</t>
  </si>
  <si>
    <t>სასმელი წყლის მილების შეძენა 700მ 25მმ</t>
  </si>
  <si>
    <t>სასმელი წყლის მილების შეძენა 2150მ 25მმ</t>
  </si>
  <si>
    <t>სასმელი წყლის მილების შეძენა 2500მ 50მმ, 500მ 25მმ, ასევე 110მმ 40 ცალი და 75მმ 50 ცალი პოლიეთილენის სამკაპების შეძენა</t>
  </si>
  <si>
    <t>სასმელი წყლის მილების შეძენა 4470მ 32მმ</t>
  </si>
  <si>
    <t>სასმელი წყლის მილების შეძენა 300მ 50მმ, 2900მ 32მმ</t>
  </si>
  <si>
    <t>სასმელი წყლის მილების შეძენა 600მ 32მმ, 1100მ 40მმ</t>
  </si>
  <si>
    <t>სასმელი წყლის მილების შეძენა 100მ 50მმ, 3500მ 0,25მმ</t>
  </si>
  <si>
    <t>სასმელი წყლის მილების შეძენა 350მ 160მმ, 500მ 63მმ, 1500მ 50მმ, 3000მ 40მმ</t>
  </si>
  <si>
    <t xml:space="preserve">სასმელი წყლის მილების შეძენა 2000მ 70მმ, 1500მ 32მმ </t>
  </si>
  <si>
    <t xml:space="preserve">სასმელი წყლის მილების შეძენა 1100მ 70მმ </t>
  </si>
  <si>
    <t xml:space="preserve">სასმელი წყლის მილების შეძენა 1250მ 50მმ,     </t>
  </si>
  <si>
    <t>სასმელი წყლის მილების შეძენა 10200მ 32მმ, 600მ 40მმ, 2800მ 75მმ, 300მ 25მმ 400მ 50მმ</t>
  </si>
  <si>
    <t>სოფლის საავტომობილო გზის დაზიანებული მონაკვეთების ბეტონის საფარით შეკეთება</t>
  </si>
  <si>
    <t>ორგანიზაციის დასახელება</t>
  </si>
  <si>
    <t>თემის დასახელება</t>
  </si>
  <si>
    <t>#</t>
  </si>
  <si>
    <t>ინდ. მეწარმე "ბეჟან გოგრაჭაძე" ასრულებს სტადიონის სამშენებლო სამუშაოებს მე-7 რაიონში - ღირებულება 11044 ლარი</t>
  </si>
  <si>
    <t>ოჩხამური</t>
  </si>
  <si>
    <t xml:space="preserve">თურმანიძეების დასახლებაში მოსაცდელის მშენებლობა </t>
  </si>
  <si>
    <t xml:space="preserve">სკოლასთან მოსაცდელის მშენებლობა </t>
  </si>
  <si>
    <t xml:space="preserve">მიქელაძეების დასახლებაში მოსაცდელის მშენებლობა </t>
  </si>
  <si>
    <t xml:space="preserve">დუმბაძეების დასახლებაში მოსაცდელის მშენებლობა </t>
  </si>
  <si>
    <t xml:space="preserve">ქათამაძეების დასახლებაში აგურის მოსაცდელის მშენებლობა </t>
  </si>
  <si>
    <t xml:space="preserve">ანზორ გოხიძის სახლთან აგურის მოსაცდელის მშენებლობა </t>
  </si>
  <si>
    <t xml:space="preserve">რომანაძეების დასახლებაში აგურის მოსაცდელის მშენებლობა </t>
  </si>
  <si>
    <t>ქვის ხიდის დასახლებაში მოსაცდელის მშენებლობა</t>
  </si>
  <si>
    <t>დავითურის დასახლებაში მოსაცდელის მშენებლობა</t>
  </si>
  <si>
    <t>ველის დასახლებაში მოსაცდელის მშენებლობა</t>
  </si>
  <si>
    <t>ცეცხლაძეების დასახლებაში მოსაცდელის მშენებლობა</t>
  </si>
  <si>
    <t>ყურშუბაძეებისდასახლებაში მოსაცდელის მშენებლობა</t>
  </si>
  <si>
    <t xml:space="preserve">პატარა გორის დასახლებაში მოსაცდელის მშენებლობა </t>
  </si>
  <si>
    <t>ახალი მოსაცდელის მშენებლობა სოფლის ცენტრში #1</t>
  </si>
  <si>
    <t>ახალი მოსაცდელის მშენებლობა სოფლის ცენტრში #2</t>
  </si>
  <si>
    <t xml:space="preserve">მუხრანის დასახლებაში #1 მოსაცდელის მშენებლობა </t>
  </si>
  <si>
    <t xml:space="preserve">მუხრანის დასახლებაში #2 მოსაცდელის მშენებლობა </t>
  </si>
  <si>
    <t>კვატიას უბანში მოსაცდელის მშენებლობა</t>
  </si>
  <si>
    <t>სასირეს დასახლებაში მოსაცდელის მშენებლობა</t>
  </si>
  <si>
    <t>ქსანდოპულოს სახლთან მოსაცდელის მშენებლობა</t>
  </si>
  <si>
    <t xml:space="preserve">მაგთის ანძასთან მოსაცდელის მშენებლობა </t>
  </si>
  <si>
    <t>ქვედა კონდიდის დასახლებაში ახალი მოსაცდელის მშენებლობა</t>
  </si>
  <si>
    <t>ლაზიშვილების დასახლებაში ახალი მოსაცდელის მშენებლობა</t>
  </si>
  <si>
    <t>ზენითის მიმართულებით ახალი მოსაცდელის მშენებლობა</t>
  </si>
  <si>
    <t>კონდიდის მიმართულებით ახალი მოსაცდელის მშენებლობა</t>
  </si>
  <si>
    <t>გვარას მიმართულებით ახალი მოსაცდელის მშენებლობა</t>
  </si>
  <si>
    <t>წყლის დებეტის შესავსებად  ახალი ავზის შეძენა დავითაძეების უბანი</t>
  </si>
  <si>
    <t>წყლის დებეტის შესავსებად  ახალი ავზის შეძენადუმბაძეების უბანი</t>
  </si>
  <si>
    <t>ხალას მიმართულებით არსებული სპორტული მოედნების რეაბილიტაცია</t>
  </si>
  <si>
    <t>მე-7 რაიონში არსებული სპორტული მოედნების რეაბილიტაცია</t>
  </si>
  <si>
    <t>ახალი მოსაცდელის მშენებლობა (ჯიხაბჯურის დასახლება)</t>
  </si>
  <si>
    <t>სოფლის კლუბის (ყოფილი ადმინისტრაციული შენობის) რეაბილიტაცია</t>
  </si>
  <si>
    <t>სოფელ ბობოყვათში კულტურის სახლის რეაბილიტაცია</t>
  </si>
  <si>
    <t>დაბა ოჩხამურში ცენტრში სკვერის სანათებისათვის ნათურების შეძენა</t>
  </si>
  <si>
    <t>დაბა ჩაქვში რკინიგზის სადგურთან სკვერის კეთილმოწყობის სამუშაოები</t>
  </si>
  <si>
    <t>დუმბაძის ქუჩაზე გარე განათების მონტაჟი</t>
  </si>
  <si>
    <t>ადმინისტრაციული შენობის გვერდითი ფასადის აკვრა გონდოლინით და ფანჯრების თუნუქით მოწყობა</t>
  </si>
  <si>
    <t>სოფლის ცენტრში გარე განათების მოწყობა</t>
  </si>
  <si>
    <t>გარე განათების მოწყობა ლაზიშვილების დასახლებაში</t>
  </si>
  <si>
    <t>გარე განათების მოწყობა გვარას ცენტრში</t>
  </si>
  <si>
    <t>ზენითის ცენტრში გარე განათების მოწყობა</t>
  </si>
  <si>
    <t>სამანქანე სავალი ხიდის რემონტი</t>
  </si>
  <si>
    <t>გარე განათების მოწყობა სკოლასთან</t>
  </si>
  <si>
    <t>წყალსადენის მილის მიწაში ჩადება 2500 მეტრიან მონაკვეთზე</t>
  </si>
  <si>
    <t>მოსაცდელის თუნუქით მოწყობა</t>
  </si>
  <si>
    <t>სოფლის ცენტრში შადრევანის მოწყობა მოზაიკით</t>
  </si>
  <si>
    <t xml:space="preserve">კლუბის შენობის ფასადის შეღებვა </t>
  </si>
  <si>
    <t>სამედიცინო პუნქტში ამბულატორიის კედლებზე გონდოლინის აკვრა</t>
  </si>
  <si>
    <t>სოფლის კლუბისათვის სკამების შეძენა, სცენისა და ელ.გაყვანილობის სისტემის მოწყობა</t>
  </si>
  <si>
    <t>კულტურის სახლისატვის დამატებით სპორტული ინვენტარის შეძენა</t>
  </si>
  <si>
    <t>გოგმაჩაურისა და ქაქუთის მოსახლეობისათვის ცენტრალური წყალსადენის მილის გაყვანა 800 მეტრიან მონაკვეთზე</t>
  </si>
  <si>
    <t>ბავშვთა ბაგა-ბაღის საძინებელი ოთახის მოწყობა</t>
  </si>
  <si>
    <t>სოფელ ქობულეთის  კულტურის სახლზე  3-ფაზიანი კაბელის მიყვანა-მონტაჟი</t>
  </si>
  <si>
    <t>სოფელ ქობულეთის კულტურის სახლის სახურავზე  წყალსარინი ღარების მოწყობა</t>
  </si>
  <si>
    <t>წყალსადენის სათავე ნაგებობის მოწყობა</t>
  </si>
  <si>
    <t>სოფლისათვის წყლის მილების შეძენა (32-მმ 1949გრძ.მ.)</t>
  </si>
  <si>
    <t>მათ შორის</t>
  </si>
  <si>
    <t>სოფლის კლუბის რეაბილიტაციის გაგრძელება</t>
  </si>
  <si>
    <t xml:space="preserve">                               ქობულეთის მუნიციპალიტეტში შემავალი სოფლების მხარდამჭერი მიზნობრივი პროგრამა                      დანართი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</si>
</sst>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"/>
    <numFmt numFmtId="197" formatCode="_(* #,##0_);_(* \(#,##0\);_(* &quot;-&quot;??_);_(@_)"/>
    <numFmt numFmtId="198" formatCode="_(* #,##0.0_);_(* \(#,##0.0\);_(* &quot;-&quot;??_);_(@_)"/>
    <numFmt numFmtId="199" formatCode="_-* #,##0.0_р_._-;\-* #,##0.0_р_._-;_-* &quot;-&quot;?_р_._-;_-@_-"/>
    <numFmt numFmtId="200" formatCode="[$-FC19]d\ mmmm\ yyyy\ &quot;г.&quot;"/>
    <numFmt numFmtId="201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Sylfaen"/>
      <family val="1"/>
    </font>
    <font>
      <sz val="1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color indexed="63"/>
      <name val="Sylfaen"/>
      <family val="1"/>
    </font>
    <font>
      <b/>
      <sz val="10"/>
      <color indexed="8"/>
      <name val="Sylfaen"/>
      <family val="1"/>
    </font>
    <font>
      <b/>
      <sz val="10"/>
      <name val="AcadNusx"/>
      <family val="0"/>
    </font>
    <font>
      <sz val="11"/>
      <name val="Sylfaen"/>
      <family val="1"/>
    </font>
    <font>
      <b/>
      <sz val="11"/>
      <name val="Sylfaen"/>
      <family val="1"/>
    </font>
    <font>
      <sz val="9"/>
      <color indexed="10"/>
      <name val="Sylfae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1" fontId="20" fillId="20" borderId="10" xfId="0" applyNumberFormat="1" applyFont="1" applyFill="1" applyBorder="1" applyAlignment="1">
      <alignment horizontal="center" vertical="center" wrapText="1"/>
    </xf>
    <xf numFmtId="0" fontId="23" fillId="20" borderId="0" xfId="0" applyFont="1" applyFill="1" applyAlignment="1">
      <alignment horizontal="center" vertical="center"/>
    </xf>
    <xf numFmtId="0" fontId="22" fillId="20" borderId="0" xfId="0" applyFont="1" applyFill="1" applyAlignment="1">
      <alignment horizontal="center" vertical="center"/>
    </xf>
    <xf numFmtId="0" fontId="20" fillId="20" borderId="10" xfId="0" applyFont="1" applyFill="1" applyBorder="1" applyAlignment="1">
      <alignment horizontal="center" vertical="center" textRotation="90" wrapText="1"/>
    </xf>
    <xf numFmtId="198" fontId="20" fillId="20" borderId="10" xfId="60" applyNumberFormat="1" applyFont="1" applyFill="1" applyBorder="1" applyAlignment="1">
      <alignment horizontal="center" vertical="center" wrapText="1"/>
    </xf>
    <xf numFmtId="1" fontId="20" fillId="20" borderId="10" xfId="6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1" fillId="15" borderId="10" xfId="0" applyFont="1" applyFill="1" applyBorder="1" applyAlignment="1">
      <alignment horizontal="left" vertical="center" wrapText="1"/>
    </xf>
    <xf numFmtId="0" fontId="21" fillId="15" borderId="10" xfId="0" applyFont="1" applyFill="1" applyBorder="1" applyAlignment="1">
      <alignment horizontal="center" vertical="center" wrapText="1"/>
    </xf>
    <xf numFmtId="2" fontId="21" fillId="15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15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0" fillId="2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0" fillId="20" borderId="1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7" fillId="24" borderId="10" xfId="0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vertical="center" wrapText="1"/>
    </xf>
    <xf numFmtId="0" fontId="20" fillId="20" borderId="11" xfId="0" applyFont="1" applyFill="1" applyBorder="1" applyAlignment="1">
      <alignment horizontal="center" vertical="center" wrapText="1"/>
    </xf>
    <xf numFmtId="1" fontId="20" fillId="20" borderId="11" xfId="0" applyNumberFormat="1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24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21" fillId="24" borderId="29" xfId="0" applyFont="1" applyFill="1" applyBorder="1" applyAlignment="1">
      <alignment vertical="center" wrapText="1"/>
    </xf>
    <xf numFmtId="0" fontId="21" fillId="24" borderId="29" xfId="0" applyFont="1" applyFill="1" applyBorder="1" applyAlignment="1">
      <alignment horizontal="center" vertical="center" wrapText="1"/>
    </xf>
    <xf numFmtId="2" fontId="23" fillId="20" borderId="29" xfId="0" applyNumberFormat="1" applyFont="1" applyFill="1" applyBorder="1" applyAlignment="1">
      <alignment horizontal="center" vertical="center" wrapText="1"/>
    </xf>
    <xf numFmtId="0" fontId="23" fillId="20" borderId="0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 wrapText="1"/>
    </xf>
    <xf numFmtId="0" fontId="21" fillId="15" borderId="29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textRotation="90" wrapText="1"/>
    </xf>
    <xf numFmtId="2" fontId="20" fillId="0" borderId="30" xfId="0" applyNumberFormat="1" applyFont="1" applyFill="1" applyBorder="1" applyAlignment="1">
      <alignment horizontal="center" vertical="center" textRotation="90" wrapText="1"/>
    </xf>
    <xf numFmtId="2" fontId="20" fillId="0" borderId="12" xfId="0" applyNumberFormat="1" applyFont="1" applyFill="1" applyBorder="1" applyAlignment="1">
      <alignment horizontal="center" vertical="center" textRotation="90" wrapText="1"/>
    </xf>
    <xf numFmtId="2" fontId="20" fillId="24" borderId="10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892"/>
  <sheetViews>
    <sheetView tabSelected="1" view="pageBreakPreview" zoomScale="85" zoomScaleSheetLayoutView="85" workbookViewId="0" topLeftCell="A1">
      <selection activeCell="D4" sqref="D4:D7"/>
    </sheetView>
  </sheetViews>
  <sheetFormatPr defaultColWidth="9.140625" defaultRowHeight="12.75"/>
  <cols>
    <col min="1" max="1" width="3.8515625" style="34" bestFit="1" customWidth="1"/>
    <col min="2" max="2" width="4.8515625" style="41" customWidth="1"/>
    <col min="3" max="3" width="4.7109375" style="41" customWidth="1"/>
    <col min="4" max="4" width="15.57421875" style="41" customWidth="1"/>
    <col min="5" max="5" width="8.421875" style="41" customWidth="1"/>
    <col min="6" max="6" width="7.421875" style="41" customWidth="1"/>
    <col min="7" max="7" width="64.00390625" style="34" customWidth="1"/>
    <col min="8" max="8" width="16.140625" style="34" customWidth="1"/>
    <col min="9" max="10" width="9.8515625" style="43" customWidth="1"/>
    <col min="11" max="11" width="22.7109375" style="34" customWidth="1"/>
    <col min="12" max="16384" width="9.140625" style="34" customWidth="1"/>
  </cols>
  <sheetData>
    <row r="1" ht="20.25" customHeight="1"/>
    <row r="2" spans="1:11" s="61" customFormat="1" ht="22.5" customHeight="1">
      <c r="A2" s="120" t="s">
        <v>245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35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22.5" customHeight="1">
      <c r="A4" s="103"/>
      <c r="B4" s="107" t="s">
        <v>18</v>
      </c>
      <c r="C4" s="103" t="s">
        <v>0</v>
      </c>
      <c r="D4" s="103" t="s">
        <v>19</v>
      </c>
      <c r="E4" s="103" t="s">
        <v>20</v>
      </c>
      <c r="F4" s="103" t="s">
        <v>21</v>
      </c>
      <c r="G4" s="103" t="s">
        <v>22</v>
      </c>
      <c r="H4" s="122" t="s">
        <v>23</v>
      </c>
      <c r="I4" s="95" t="s">
        <v>243</v>
      </c>
      <c r="J4" s="96"/>
      <c r="K4" s="119" t="s">
        <v>26</v>
      </c>
    </row>
    <row r="5" spans="1:11" ht="50.25" customHeight="1">
      <c r="A5" s="104"/>
      <c r="B5" s="115"/>
      <c r="C5" s="104"/>
      <c r="D5" s="104"/>
      <c r="E5" s="104"/>
      <c r="F5" s="104"/>
      <c r="G5" s="104"/>
      <c r="H5" s="123"/>
      <c r="I5" s="125" t="s">
        <v>25</v>
      </c>
      <c r="J5" s="125" t="s">
        <v>24</v>
      </c>
      <c r="K5" s="119"/>
    </row>
    <row r="6" spans="1:11" ht="15" customHeight="1">
      <c r="A6" s="104"/>
      <c r="B6" s="115"/>
      <c r="C6" s="104"/>
      <c r="D6" s="104"/>
      <c r="E6" s="104"/>
      <c r="F6" s="104"/>
      <c r="G6" s="104"/>
      <c r="H6" s="123"/>
      <c r="I6" s="125"/>
      <c r="J6" s="125"/>
      <c r="K6" s="119"/>
    </row>
    <row r="7" spans="1:11" ht="49.5" customHeight="1">
      <c r="A7" s="105"/>
      <c r="B7" s="97"/>
      <c r="C7" s="105"/>
      <c r="D7" s="105"/>
      <c r="E7" s="105"/>
      <c r="F7" s="105"/>
      <c r="G7" s="105"/>
      <c r="H7" s="124"/>
      <c r="I7" s="125"/>
      <c r="J7" s="125"/>
      <c r="K7" s="119"/>
    </row>
    <row r="8" spans="1:11" s="36" customFormat="1" ht="1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12</v>
      </c>
    </row>
    <row r="9" spans="1:11" ht="30.75" customHeight="1">
      <c r="A9" s="106">
        <v>1</v>
      </c>
      <c r="B9" s="98" t="s">
        <v>17</v>
      </c>
      <c r="C9" s="103">
        <v>1</v>
      </c>
      <c r="D9" s="103" t="s">
        <v>17</v>
      </c>
      <c r="E9" s="100">
        <v>1425</v>
      </c>
      <c r="F9" s="100">
        <v>8080</v>
      </c>
      <c r="G9" s="37" t="s">
        <v>8</v>
      </c>
      <c r="H9" s="68">
        <v>3486.1525423728813</v>
      </c>
      <c r="I9" s="55">
        <v>14.830508474576272</v>
      </c>
      <c r="J9" s="55">
        <v>59.32203389830509</v>
      </c>
      <c r="K9" s="73"/>
    </row>
    <row r="10" spans="1:11" ht="30.75" customHeight="1">
      <c r="A10" s="106"/>
      <c r="B10" s="98"/>
      <c r="C10" s="104"/>
      <c r="D10" s="104"/>
      <c r="E10" s="102"/>
      <c r="F10" s="102"/>
      <c r="G10" s="37" t="s">
        <v>9</v>
      </c>
      <c r="H10" s="68">
        <v>21913.101694915254</v>
      </c>
      <c r="I10" s="55">
        <v>93.22033898305085</v>
      </c>
      <c r="J10" s="55">
        <v>372.8813559322034</v>
      </c>
      <c r="K10" s="73"/>
    </row>
    <row r="11" spans="1:11" s="38" customFormat="1" ht="30.75" customHeight="1">
      <c r="A11" s="106"/>
      <c r="B11" s="98"/>
      <c r="C11" s="104"/>
      <c r="D11" s="104"/>
      <c r="E11" s="102"/>
      <c r="F11" s="102"/>
      <c r="G11" s="53" t="s">
        <v>10</v>
      </c>
      <c r="H11" s="68">
        <v>2004.6271186440679</v>
      </c>
      <c r="I11" s="55">
        <v>8.525423728813559</v>
      </c>
      <c r="J11" s="55">
        <v>34.101694915254235</v>
      </c>
      <c r="K11" s="73"/>
    </row>
    <row r="12" spans="1:11" s="38" customFormat="1" ht="30.75" customHeight="1">
      <c r="A12" s="106"/>
      <c r="B12" s="98"/>
      <c r="C12" s="104"/>
      <c r="D12" s="104"/>
      <c r="E12" s="102"/>
      <c r="F12" s="102"/>
      <c r="G12" s="53" t="s">
        <v>11</v>
      </c>
      <c r="H12" s="68">
        <v>4481.338983050848</v>
      </c>
      <c r="I12" s="55">
        <v>19.06779661016949</v>
      </c>
      <c r="J12" s="55">
        <v>76.27118644067797</v>
      </c>
      <c r="K12" s="73"/>
    </row>
    <row r="13" spans="1:11" s="38" customFormat="1" ht="30.75" customHeight="1">
      <c r="A13" s="106"/>
      <c r="B13" s="98"/>
      <c r="C13" s="104"/>
      <c r="D13" s="104"/>
      <c r="E13" s="102"/>
      <c r="F13" s="102"/>
      <c r="G13" s="53" t="s">
        <v>12</v>
      </c>
      <c r="H13" s="68">
        <v>22214.694915254237</v>
      </c>
      <c r="I13" s="55">
        <v>98.72881355932203</v>
      </c>
      <c r="J13" s="55">
        <v>377.96610169491527</v>
      </c>
      <c r="K13" s="73"/>
    </row>
    <row r="14" spans="1:11" s="38" customFormat="1" ht="30.75" customHeight="1">
      <c r="A14" s="106"/>
      <c r="B14" s="98"/>
      <c r="C14" s="104"/>
      <c r="D14" s="104"/>
      <c r="E14" s="102"/>
      <c r="F14" s="102"/>
      <c r="G14" s="53" t="s">
        <v>13</v>
      </c>
      <c r="H14" s="68">
        <v>3486.1525423728813</v>
      </c>
      <c r="I14" s="55">
        <v>14.830508474576272</v>
      </c>
      <c r="J14" s="55">
        <v>59.32203389830509</v>
      </c>
      <c r="K14" s="73"/>
    </row>
    <row r="15" spans="1:11" s="38" customFormat="1" ht="30.75" customHeight="1">
      <c r="A15" s="106"/>
      <c r="B15" s="98"/>
      <c r="C15" s="104"/>
      <c r="D15" s="104"/>
      <c r="E15" s="102"/>
      <c r="F15" s="102"/>
      <c r="G15" s="37" t="s">
        <v>14</v>
      </c>
      <c r="H15" s="68">
        <v>11104.228813559323</v>
      </c>
      <c r="I15" s="55">
        <v>47.24576271186441</v>
      </c>
      <c r="J15" s="55">
        <v>188.98305084745763</v>
      </c>
      <c r="K15" s="73"/>
    </row>
    <row r="16" spans="1:11" s="38" customFormat="1" ht="30.75" customHeight="1">
      <c r="A16" s="106"/>
      <c r="B16" s="98"/>
      <c r="C16" s="104"/>
      <c r="D16" s="104"/>
      <c r="E16" s="102"/>
      <c r="F16" s="102"/>
      <c r="G16" s="37" t="s">
        <v>15</v>
      </c>
      <c r="H16" s="68">
        <v>3486.1525423728813</v>
      </c>
      <c r="I16" s="55">
        <v>14.830508474576272</v>
      </c>
      <c r="J16" s="55">
        <v>59.32203389830509</v>
      </c>
      <c r="K16" s="73"/>
    </row>
    <row r="17" spans="1:11" s="38" customFormat="1" ht="30.75" customHeight="1">
      <c r="A17" s="106"/>
      <c r="B17" s="98"/>
      <c r="C17" s="104"/>
      <c r="D17" s="104"/>
      <c r="E17" s="102"/>
      <c r="F17" s="102"/>
      <c r="G17" s="37" t="s">
        <v>16</v>
      </c>
      <c r="H17" s="68">
        <v>4481.338983050848</v>
      </c>
      <c r="I17" s="55">
        <v>19.06779661016949</v>
      </c>
      <c r="J17" s="55">
        <v>76.27118644067797</v>
      </c>
      <c r="K17" s="73"/>
    </row>
    <row r="18" spans="1:11" s="38" customFormat="1" ht="30.75" customHeight="1">
      <c r="A18" s="106"/>
      <c r="B18" s="98"/>
      <c r="C18" s="104"/>
      <c r="D18" s="105"/>
      <c r="E18" s="101"/>
      <c r="F18" s="101"/>
      <c r="G18" s="57" t="s">
        <v>220</v>
      </c>
      <c r="H18" s="58">
        <v>306</v>
      </c>
      <c r="I18" s="59"/>
      <c r="J18" s="59"/>
      <c r="K18" s="64"/>
    </row>
    <row r="19" spans="1:11" s="46" customFormat="1" ht="27" customHeight="1">
      <c r="A19" s="103"/>
      <c r="B19" s="107"/>
      <c r="C19" s="104"/>
      <c r="D19" s="80" t="s">
        <v>27</v>
      </c>
      <c r="E19" s="80">
        <f>E15+E13+E9</f>
        <v>1425</v>
      </c>
      <c r="F19" s="80">
        <v>8080</v>
      </c>
      <c r="G19" s="80"/>
      <c r="H19" s="81">
        <v>76963.78813559322</v>
      </c>
      <c r="I19" s="81">
        <f>SUM(I9:I18)</f>
        <v>330.3474576271187</v>
      </c>
      <c r="J19" s="81">
        <v>1304.4406779661017</v>
      </c>
      <c r="K19" s="82"/>
    </row>
    <row r="20" spans="1:13" s="38" customFormat="1" ht="25.5" customHeight="1">
      <c r="A20" s="106">
        <v>2</v>
      </c>
      <c r="B20" s="98" t="s">
        <v>92</v>
      </c>
      <c r="C20" s="106">
        <v>2</v>
      </c>
      <c r="D20" s="106" t="s">
        <v>93</v>
      </c>
      <c r="E20" s="99">
        <v>2082</v>
      </c>
      <c r="F20" s="99">
        <v>8420</v>
      </c>
      <c r="G20" s="37" t="s">
        <v>94</v>
      </c>
      <c r="H20" s="68">
        <v>21796.93220338983</v>
      </c>
      <c r="I20" s="55">
        <v>96.1864406779661</v>
      </c>
      <c r="J20" s="55">
        <v>384.7457627118644</v>
      </c>
      <c r="K20" s="87"/>
      <c r="L20" s="39"/>
      <c r="M20" s="39"/>
    </row>
    <row r="21" spans="1:13" s="38" customFormat="1" ht="35.25" customHeight="1">
      <c r="A21" s="106"/>
      <c r="B21" s="98"/>
      <c r="C21" s="106"/>
      <c r="D21" s="106"/>
      <c r="E21" s="99"/>
      <c r="F21" s="99"/>
      <c r="G21" s="53" t="s">
        <v>95</v>
      </c>
      <c r="H21" s="68">
        <v>29805.593220338982</v>
      </c>
      <c r="I21" s="55">
        <v>127.11864406779661</v>
      </c>
      <c r="J21" s="55">
        <v>508.47457627118644</v>
      </c>
      <c r="K21" s="87"/>
      <c r="L21" s="39"/>
      <c r="M21" s="39"/>
    </row>
    <row r="22" spans="1:13" s="38" customFormat="1" ht="35.25" customHeight="1">
      <c r="A22" s="106"/>
      <c r="B22" s="98"/>
      <c r="C22" s="106"/>
      <c r="D22" s="106"/>
      <c r="E22" s="99"/>
      <c r="F22" s="99"/>
      <c r="G22" s="53" t="s">
        <v>96</v>
      </c>
      <c r="H22" s="68">
        <v>7969.4915254237285</v>
      </c>
      <c r="I22" s="55">
        <v>33.898305084745765</v>
      </c>
      <c r="J22" s="55">
        <v>135.59322033898306</v>
      </c>
      <c r="K22" s="87"/>
      <c r="L22" s="39"/>
      <c r="M22" s="39"/>
    </row>
    <row r="23" spans="1:13" s="38" customFormat="1" ht="35.25" customHeight="1">
      <c r="A23" s="106"/>
      <c r="B23" s="98"/>
      <c r="C23" s="106"/>
      <c r="D23" s="106"/>
      <c r="E23" s="99"/>
      <c r="F23" s="99"/>
      <c r="G23" s="53" t="s">
        <v>216</v>
      </c>
      <c r="H23" s="68">
        <v>11332.135593220339</v>
      </c>
      <c r="I23" s="55">
        <v>50.847457627118644</v>
      </c>
      <c r="J23" s="55">
        <v>237.28813559322035</v>
      </c>
      <c r="K23" s="87"/>
      <c r="L23" s="39"/>
      <c r="M23" s="39"/>
    </row>
    <row r="24" spans="1:13" s="38" customFormat="1" ht="35.25" customHeight="1">
      <c r="A24" s="106"/>
      <c r="B24" s="98"/>
      <c r="C24" s="106"/>
      <c r="D24" s="106"/>
      <c r="E24" s="99"/>
      <c r="F24" s="99"/>
      <c r="G24" s="53" t="s">
        <v>215</v>
      </c>
      <c r="H24" s="68">
        <v>5607.406779661017</v>
      </c>
      <c r="I24" s="55">
        <v>29.661016949152543</v>
      </c>
      <c r="J24" s="55">
        <v>84.7457627118644</v>
      </c>
      <c r="K24" s="87"/>
      <c r="L24" s="39"/>
      <c r="M24" s="39"/>
    </row>
    <row r="25" spans="1:13" s="38" customFormat="1" ht="35.25" customHeight="1">
      <c r="A25" s="106"/>
      <c r="B25" s="98"/>
      <c r="C25" s="106"/>
      <c r="D25" s="106"/>
      <c r="E25" s="99"/>
      <c r="F25" s="99"/>
      <c r="G25" s="57" t="s">
        <v>221</v>
      </c>
      <c r="H25" s="58">
        <v>1500</v>
      </c>
      <c r="I25" s="59">
        <f>12*18%+12</f>
        <v>14.16</v>
      </c>
      <c r="J25" s="59"/>
      <c r="K25" s="93"/>
      <c r="L25" s="39"/>
      <c r="M25" s="39"/>
    </row>
    <row r="26" spans="1:13" s="38" customFormat="1" ht="35.25" customHeight="1">
      <c r="A26" s="106"/>
      <c r="B26" s="98"/>
      <c r="C26" s="106"/>
      <c r="D26" s="106"/>
      <c r="E26" s="99"/>
      <c r="F26" s="99"/>
      <c r="G26" s="57" t="s">
        <v>222</v>
      </c>
      <c r="H26" s="58">
        <v>1686</v>
      </c>
      <c r="I26" s="59">
        <f>14*18%+14</f>
        <v>16.52</v>
      </c>
      <c r="J26" s="59"/>
      <c r="K26" s="93"/>
      <c r="L26" s="39"/>
      <c r="M26" s="39"/>
    </row>
    <row r="27" spans="1:13" s="38" customFormat="1" ht="35.25" customHeight="1">
      <c r="A27" s="106"/>
      <c r="B27" s="98"/>
      <c r="C27" s="106">
        <v>3</v>
      </c>
      <c r="D27" s="106" t="s">
        <v>91</v>
      </c>
      <c r="E27" s="99">
        <v>368</v>
      </c>
      <c r="F27" s="99">
        <v>1370</v>
      </c>
      <c r="G27" s="53" t="s">
        <v>97</v>
      </c>
      <c r="H27" s="68">
        <v>9015</v>
      </c>
      <c r="I27" s="55">
        <v>38.13559322033898</v>
      </c>
      <c r="J27" s="55">
        <v>152.79661016949152</v>
      </c>
      <c r="K27" s="88"/>
      <c r="L27" s="39"/>
      <c r="M27" s="39"/>
    </row>
    <row r="28" spans="1:13" s="38" customFormat="1" ht="35.25" customHeight="1">
      <c r="A28" s="106"/>
      <c r="B28" s="98"/>
      <c r="C28" s="106"/>
      <c r="D28" s="106"/>
      <c r="E28" s="99"/>
      <c r="F28" s="99"/>
      <c r="G28" s="53" t="s">
        <v>98</v>
      </c>
      <c r="H28" s="68">
        <v>3000</v>
      </c>
      <c r="I28" s="55">
        <v>12.711864406779661</v>
      </c>
      <c r="J28" s="55">
        <v>50.847457627118644</v>
      </c>
      <c r="K28" s="88"/>
      <c r="L28" s="39"/>
      <c r="M28" s="39"/>
    </row>
    <row r="29" spans="1:13" s="38" customFormat="1" ht="35.25" customHeight="1">
      <c r="A29" s="106"/>
      <c r="B29" s="98"/>
      <c r="C29" s="106"/>
      <c r="D29" s="106"/>
      <c r="E29" s="99"/>
      <c r="F29" s="99"/>
      <c r="G29" s="53" t="s">
        <v>99</v>
      </c>
      <c r="H29" s="68">
        <v>6000</v>
      </c>
      <c r="I29" s="55">
        <v>25.423728813559322</v>
      </c>
      <c r="J29" s="55">
        <v>101.69491525423729</v>
      </c>
      <c r="K29" s="88"/>
      <c r="L29" s="39"/>
      <c r="M29" s="39"/>
    </row>
    <row r="30" spans="1:13" s="38" customFormat="1" ht="35.25" customHeight="1">
      <c r="A30" s="106"/>
      <c r="B30" s="98"/>
      <c r="C30" s="106"/>
      <c r="D30" s="106"/>
      <c r="E30" s="99"/>
      <c r="F30" s="99"/>
      <c r="G30" s="53" t="s">
        <v>100</v>
      </c>
      <c r="H30" s="68">
        <v>3000</v>
      </c>
      <c r="I30" s="55">
        <v>12.711864406779661</v>
      </c>
      <c r="J30" s="55">
        <v>50.847457627118644</v>
      </c>
      <c r="K30" s="88"/>
      <c r="L30" s="39"/>
      <c r="M30" s="39"/>
    </row>
    <row r="31" spans="1:13" s="38" customFormat="1" ht="32.25" customHeight="1">
      <c r="A31" s="106"/>
      <c r="B31" s="98"/>
      <c r="C31" s="106"/>
      <c r="D31" s="106"/>
      <c r="E31" s="99"/>
      <c r="F31" s="99"/>
      <c r="G31" s="53" t="s">
        <v>101</v>
      </c>
      <c r="H31" s="68">
        <v>2000</v>
      </c>
      <c r="I31" s="55">
        <v>14.830508474576272</v>
      </c>
      <c r="J31" s="55">
        <v>33.898305084745765</v>
      </c>
      <c r="K31" s="88"/>
      <c r="L31" s="39"/>
      <c r="M31" s="39"/>
    </row>
    <row r="32" spans="1:11" s="39" customFormat="1" ht="35.25" customHeight="1">
      <c r="A32" s="106"/>
      <c r="B32" s="98"/>
      <c r="C32" s="35">
        <v>4</v>
      </c>
      <c r="D32" s="35" t="s">
        <v>90</v>
      </c>
      <c r="E32" s="11">
        <v>278</v>
      </c>
      <c r="F32" s="11">
        <v>977</v>
      </c>
      <c r="G32" s="37" t="s">
        <v>102</v>
      </c>
      <c r="H32" s="68">
        <v>15855</v>
      </c>
      <c r="I32" s="55">
        <v>67.4322033898305</v>
      </c>
      <c r="J32" s="55">
        <v>269.728813559322</v>
      </c>
      <c r="K32" s="89"/>
    </row>
    <row r="33" spans="1:13" s="46" customFormat="1" ht="29.25" customHeight="1">
      <c r="A33" s="106"/>
      <c r="B33" s="98"/>
      <c r="C33" s="44"/>
      <c r="D33" s="44" t="s">
        <v>27</v>
      </c>
      <c r="E33" s="44">
        <f>E31+E27+E20+E32</f>
        <v>2728</v>
      </c>
      <c r="F33" s="44">
        <f>F31+F27+F20+F32</f>
        <v>10767</v>
      </c>
      <c r="G33" s="44"/>
      <c r="H33" s="45">
        <f>SUM(H20:H32)</f>
        <v>118567.5593220339</v>
      </c>
      <c r="I33" s="45">
        <f>SUM(I20:I32)</f>
        <v>539.6376271186441</v>
      </c>
      <c r="J33" s="45">
        <v>2010.6610169491528</v>
      </c>
      <c r="K33" s="90"/>
      <c r="L33" s="91"/>
      <c r="M33" s="91"/>
    </row>
    <row r="34" spans="1:11" s="38" customFormat="1" ht="40.5" customHeight="1">
      <c r="A34" s="105">
        <v>3</v>
      </c>
      <c r="B34" s="97" t="s">
        <v>89</v>
      </c>
      <c r="C34" s="104">
        <v>5</v>
      </c>
      <c r="D34" s="104" t="s">
        <v>88</v>
      </c>
      <c r="E34" s="102">
        <v>693</v>
      </c>
      <c r="F34" s="102">
        <v>2737</v>
      </c>
      <c r="G34" s="83" t="s">
        <v>210</v>
      </c>
      <c r="H34" s="84">
        <v>2315.1525423728813</v>
      </c>
      <c r="I34" s="85">
        <v>10.169491525423728</v>
      </c>
      <c r="J34" s="85">
        <v>38.983050847457626</v>
      </c>
      <c r="K34" s="86"/>
    </row>
    <row r="35" spans="1:11" s="38" customFormat="1" ht="40.5" customHeight="1">
      <c r="A35" s="106"/>
      <c r="B35" s="98"/>
      <c r="C35" s="104"/>
      <c r="D35" s="104"/>
      <c r="E35" s="102"/>
      <c r="F35" s="102"/>
      <c r="G35" s="37" t="s">
        <v>211</v>
      </c>
      <c r="H35" s="68">
        <v>2315.1525423728813</v>
      </c>
      <c r="I35" s="55">
        <v>10.169491525423728</v>
      </c>
      <c r="J35" s="55">
        <v>38.983050847457626</v>
      </c>
      <c r="K35" s="74"/>
    </row>
    <row r="36" spans="1:11" s="38" customFormat="1" ht="40.5" customHeight="1">
      <c r="A36" s="106"/>
      <c r="B36" s="98"/>
      <c r="C36" s="104"/>
      <c r="D36" s="104"/>
      <c r="E36" s="102"/>
      <c r="F36" s="102"/>
      <c r="G36" s="37" t="s">
        <v>212</v>
      </c>
      <c r="H36" s="68">
        <v>2317</v>
      </c>
      <c r="I36" s="55">
        <v>9.322033898305085</v>
      </c>
      <c r="J36" s="55">
        <v>40.67796610169491</v>
      </c>
      <c r="K36" s="74"/>
    </row>
    <row r="37" spans="1:11" s="38" customFormat="1" ht="40.5" customHeight="1">
      <c r="A37" s="106"/>
      <c r="B37" s="98"/>
      <c r="C37" s="104"/>
      <c r="D37" s="104"/>
      <c r="E37" s="102"/>
      <c r="F37" s="102"/>
      <c r="G37" s="37" t="s">
        <v>103</v>
      </c>
      <c r="H37" s="68">
        <v>5857</v>
      </c>
      <c r="I37" s="55">
        <v>0</v>
      </c>
      <c r="J37" s="55">
        <v>0</v>
      </c>
      <c r="K37" s="74"/>
    </row>
    <row r="38" spans="1:11" s="38" customFormat="1" ht="40.5" customHeight="1">
      <c r="A38" s="106"/>
      <c r="B38" s="98"/>
      <c r="C38" s="104"/>
      <c r="D38" s="104"/>
      <c r="E38" s="102"/>
      <c r="F38" s="102"/>
      <c r="G38" s="37" t="s">
        <v>104</v>
      </c>
      <c r="H38" s="68">
        <v>3108</v>
      </c>
      <c r="I38" s="55">
        <v>0</v>
      </c>
      <c r="J38" s="55">
        <v>0</v>
      </c>
      <c r="K38" s="74"/>
    </row>
    <row r="39" spans="1:11" s="38" customFormat="1" ht="40.5" customHeight="1">
      <c r="A39" s="106"/>
      <c r="B39" s="98"/>
      <c r="C39" s="104"/>
      <c r="D39" s="104"/>
      <c r="E39" s="102"/>
      <c r="F39" s="102"/>
      <c r="G39" s="53" t="s">
        <v>105</v>
      </c>
      <c r="H39" s="68">
        <v>15943.207627118643</v>
      </c>
      <c r="I39" s="55">
        <v>64.02118644067797</v>
      </c>
      <c r="J39" s="55">
        <v>271.1864406779661</v>
      </c>
      <c r="K39" s="74"/>
    </row>
    <row r="40" spans="1:11" s="38" customFormat="1" ht="40.5" customHeight="1">
      <c r="A40" s="106"/>
      <c r="B40" s="98"/>
      <c r="C40" s="105"/>
      <c r="D40" s="105"/>
      <c r="E40" s="101"/>
      <c r="F40" s="101"/>
      <c r="G40" s="57" t="s">
        <v>223</v>
      </c>
      <c r="H40" s="58">
        <v>2150</v>
      </c>
      <c r="I40" s="59">
        <f>18*18%+18</f>
        <v>21.24</v>
      </c>
      <c r="J40" s="59"/>
      <c r="K40" s="65"/>
    </row>
    <row r="41" spans="1:11" s="38" customFormat="1" ht="40.5" customHeight="1">
      <c r="A41" s="106"/>
      <c r="B41" s="98"/>
      <c r="C41" s="35">
        <v>6</v>
      </c>
      <c r="D41" s="35" t="s">
        <v>87</v>
      </c>
      <c r="E41" s="11">
        <v>119</v>
      </c>
      <c r="F41" s="11">
        <v>413</v>
      </c>
      <c r="G41" s="37" t="s">
        <v>106</v>
      </c>
      <c r="H41" s="68">
        <v>11321</v>
      </c>
      <c r="I41" s="55">
        <v>48.30508474576271</v>
      </c>
      <c r="J41" s="55">
        <v>191.864406779661</v>
      </c>
      <c r="K41" s="66"/>
    </row>
    <row r="42" spans="1:11" s="47" customFormat="1" ht="30" customHeight="1">
      <c r="A42" s="106"/>
      <c r="B42" s="98"/>
      <c r="C42" s="44"/>
      <c r="D42" s="44" t="s">
        <v>27</v>
      </c>
      <c r="E42" s="44">
        <f>E41+E34</f>
        <v>812</v>
      </c>
      <c r="F42" s="44">
        <f>F41+F34</f>
        <v>3150</v>
      </c>
      <c r="G42" s="44"/>
      <c r="H42" s="45">
        <f>SUM(H34:H41)</f>
        <v>45326.51271186441</v>
      </c>
      <c r="I42" s="45">
        <f>SUM(I34:I41)</f>
        <v>163.2272881355932</v>
      </c>
      <c r="J42" s="45">
        <v>581.6949152542372</v>
      </c>
      <c r="K42" s="71"/>
    </row>
    <row r="43" spans="1:11" s="38" customFormat="1" ht="41.25" customHeight="1">
      <c r="A43" s="106">
        <v>4</v>
      </c>
      <c r="B43" s="98" t="s">
        <v>86</v>
      </c>
      <c r="C43" s="103">
        <v>7</v>
      </c>
      <c r="D43" s="103" t="s">
        <v>86</v>
      </c>
      <c r="E43" s="100">
        <v>493</v>
      </c>
      <c r="F43" s="100">
        <v>1531</v>
      </c>
      <c r="G43" s="53" t="s">
        <v>106</v>
      </c>
      <c r="H43" s="68">
        <v>20601</v>
      </c>
      <c r="I43" s="55">
        <v>103.36016949152543</v>
      </c>
      <c r="J43" s="55">
        <v>411.864406779661</v>
      </c>
      <c r="K43" s="67"/>
    </row>
    <row r="44" spans="1:11" s="38" customFormat="1" ht="41.25" customHeight="1">
      <c r="A44" s="106"/>
      <c r="B44" s="98"/>
      <c r="C44" s="105"/>
      <c r="D44" s="105"/>
      <c r="E44" s="101"/>
      <c r="F44" s="101"/>
      <c r="G44" s="57" t="s">
        <v>224</v>
      </c>
      <c r="H44" s="58">
        <v>3708</v>
      </c>
      <c r="I44" s="59">
        <f>27*18%+27</f>
        <v>31.86</v>
      </c>
      <c r="J44" s="59"/>
      <c r="K44" s="65"/>
    </row>
    <row r="45" spans="1:11" s="46" customFormat="1" ht="30" customHeight="1">
      <c r="A45" s="106"/>
      <c r="B45" s="98"/>
      <c r="C45" s="44"/>
      <c r="D45" s="44" t="s">
        <v>27</v>
      </c>
      <c r="E45" s="44">
        <f>E43</f>
        <v>493</v>
      </c>
      <c r="F45" s="44">
        <f>F43</f>
        <v>1531</v>
      </c>
      <c r="G45" s="44"/>
      <c r="H45" s="45">
        <f>SUM(H43:H44)</f>
        <v>24309</v>
      </c>
      <c r="I45" s="69">
        <f>SUM(I43:I44)</f>
        <v>135.22016949152544</v>
      </c>
      <c r="J45" s="69">
        <v>411.864406779661</v>
      </c>
      <c r="K45" s="44"/>
    </row>
    <row r="46" spans="1:11" s="38" customFormat="1" ht="40.5" customHeight="1">
      <c r="A46" s="106">
        <v>5</v>
      </c>
      <c r="B46" s="98" t="s">
        <v>85</v>
      </c>
      <c r="C46" s="103">
        <v>8</v>
      </c>
      <c r="D46" s="103" t="s">
        <v>84</v>
      </c>
      <c r="E46" s="100">
        <v>877</v>
      </c>
      <c r="F46" s="100">
        <v>2925</v>
      </c>
      <c r="G46" s="37" t="s">
        <v>219</v>
      </c>
      <c r="H46" s="68">
        <v>10967.305084745763</v>
      </c>
      <c r="I46" s="55">
        <v>46.610169491525426</v>
      </c>
      <c r="J46" s="55">
        <v>186.6949152542373</v>
      </c>
      <c r="K46" s="74"/>
    </row>
    <row r="47" spans="1:11" s="38" customFormat="1" ht="39" customHeight="1">
      <c r="A47" s="106"/>
      <c r="B47" s="98"/>
      <c r="C47" s="104"/>
      <c r="D47" s="104"/>
      <c r="E47" s="102"/>
      <c r="F47" s="102"/>
      <c r="G47" s="37" t="s">
        <v>104</v>
      </c>
      <c r="H47" s="68">
        <v>2113</v>
      </c>
      <c r="I47" s="55">
        <v>0</v>
      </c>
      <c r="J47" s="55">
        <v>0</v>
      </c>
      <c r="K47" s="74"/>
    </row>
    <row r="48" spans="1:11" s="38" customFormat="1" ht="29.25" customHeight="1">
      <c r="A48" s="106"/>
      <c r="B48" s="98"/>
      <c r="C48" s="104"/>
      <c r="D48" s="104"/>
      <c r="E48" s="102"/>
      <c r="F48" s="102"/>
      <c r="G48" s="37" t="s">
        <v>111</v>
      </c>
      <c r="H48" s="68">
        <v>5968.118644067797</v>
      </c>
      <c r="I48" s="55">
        <v>25.423728813559322</v>
      </c>
      <c r="J48" s="55">
        <v>101.69491525423729</v>
      </c>
      <c r="K48" s="74"/>
    </row>
    <row r="49" spans="1:11" s="38" customFormat="1" ht="29.25" customHeight="1">
      <c r="A49" s="106"/>
      <c r="B49" s="98"/>
      <c r="C49" s="104"/>
      <c r="D49" s="104"/>
      <c r="E49" s="102"/>
      <c r="F49" s="102"/>
      <c r="G49" s="37" t="s">
        <v>163</v>
      </c>
      <c r="H49" s="68">
        <v>8920</v>
      </c>
      <c r="I49" s="55">
        <v>0</v>
      </c>
      <c r="J49" s="55">
        <v>0</v>
      </c>
      <c r="K49" s="74"/>
    </row>
    <row r="50" spans="1:11" s="38" customFormat="1" ht="29.25" customHeight="1">
      <c r="A50" s="106"/>
      <c r="B50" s="98"/>
      <c r="C50" s="104"/>
      <c r="D50" s="104"/>
      <c r="E50" s="102"/>
      <c r="F50" s="102"/>
      <c r="G50" s="53" t="s">
        <v>107</v>
      </c>
      <c r="H50" s="68">
        <v>2038.20288135593</v>
      </c>
      <c r="I50" s="55">
        <v>8.474576271186441</v>
      </c>
      <c r="J50" s="55">
        <v>33.898305084745765</v>
      </c>
      <c r="K50" s="74"/>
    </row>
    <row r="51" spans="1:11" s="38" customFormat="1" ht="29.25" customHeight="1">
      <c r="A51" s="106"/>
      <c r="B51" s="98"/>
      <c r="C51" s="104"/>
      <c r="D51" s="104"/>
      <c r="E51" s="102"/>
      <c r="F51" s="102"/>
      <c r="G51" s="53" t="s">
        <v>108</v>
      </c>
      <c r="H51" s="68">
        <v>4475.21898305085</v>
      </c>
      <c r="I51" s="55">
        <v>19.06779661016949</v>
      </c>
      <c r="J51" s="55">
        <v>76.27118644067797</v>
      </c>
      <c r="K51" s="74"/>
    </row>
    <row r="52" spans="1:11" s="38" customFormat="1" ht="33" customHeight="1">
      <c r="A52" s="106"/>
      <c r="B52" s="98"/>
      <c r="C52" s="105"/>
      <c r="D52" s="105"/>
      <c r="E52" s="101"/>
      <c r="F52" s="101"/>
      <c r="G52" s="57" t="s">
        <v>241</v>
      </c>
      <c r="H52" s="58">
        <v>1664</v>
      </c>
      <c r="I52" s="59">
        <f>14*18%+14</f>
        <v>16.52</v>
      </c>
      <c r="J52" s="59"/>
      <c r="K52" s="58"/>
    </row>
    <row r="53" spans="1:11" s="38" customFormat="1" ht="29.25" customHeight="1">
      <c r="A53" s="106"/>
      <c r="B53" s="98"/>
      <c r="C53" s="106">
        <v>9</v>
      </c>
      <c r="D53" s="106" t="s">
        <v>83</v>
      </c>
      <c r="E53" s="99">
        <v>198</v>
      </c>
      <c r="F53" s="99">
        <v>682</v>
      </c>
      <c r="G53" s="37" t="s">
        <v>162</v>
      </c>
      <c r="H53" s="68">
        <v>9374</v>
      </c>
      <c r="I53" s="55">
        <v>0</v>
      </c>
      <c r="J53" s="55">
        <v>0</v>
      </c>
      <c r="K53" s="75"/>
    </row>
    <row r="54" spans="1:11" s="38" customFormat="1" ht="34.5" customHeight="1">
      <c r="A54" s="106"/>
      <c r="B54" s="98"/>
      <c r="C54" s="106"/>
      <c r="D54" s="106"/>
      <c r="E54" s="99"/>
      <c r="F54" s="99"/>
      <c r="G54" s="53" t="s">
        <v>101</v>
      </c>
      <c r="H54" s="68">
        <v>3480.1525423728813</v>
      </c>
      <c r="I54" s="55">
        <v>14.830508474576272</v>
      </c>
      <c r="J54" s="55">
        <v>59.32203389830509</v>
      </c>
      <c r="K54" s="75"/>
    </row>
    <row r="55" spans="1:11" s="46" customFormat="1" ht="30" customHeight="1">
      <c r="A55" s="106"/>
      <c r="B55" s="98"/>
      <c r="C55" s="44"/>
      <c r="D55" s="44" t="s">
        <v>27</v>
      </c>
      <c r="E55" s="44">
        <f>E53+E46</f>
        <v>1075</v>
      </c>
      <c r="F55" s="44">
        <f>F53+F46</f>
        <v>3607</v>
      </c>
      <c r="G55" s="44"/>
      <c r="H55" s="45">
        <f>SUM(H46:H54)</f>
        <v>48999.99813559322</v>
      </c>
      <c r="I55" s="45">
        <f>SUM(I46:I54)</f>
        <v>130.92677966101695</v>
      </c>
      <c r="J55" s="45">
        <v>457.8813559322034</v>
      </c>
      <c r="K55" s="44"/>
    </row>
    <row r="56" spans="1:11" s="38" customFormat="1" ht="40.5" customHeight="1">
      <c r="A56" s="106">
        <v>6</v>
      </c>
      <c r="B56" s="98" t="s">
        <v>82</v>
      </c>
      <c r="C56" s="103">
        <v>10</v>
      </c>
      <c r="D56" s="103" t="s">
        <v>81</v>
      </c>
      <c r="E56" s="100">
        <v>385</v>
      </c>
      <c r="F56" s="100">
        <v>1343</v>
      </c>
      <c r="G56" s="53" t="s">
        <v>218</v>
      </c>
      <c r="H56" s="68">
        <v>21219.6711864407</v>
      </c>
      <c r="I56" s="55">
        <v>90.2542372881356</v>
      </c>
      <c r="J56" s="55">
        <v>361.0169491525424</v>
      </c>
      <c r="K56" s="70"/>
    </row>
    <row r="57" spans="1:11" s="38" customFormat="1" ht="39" customHeight="1">
      <c r="A57" s="106"/>
      <c r="B57" s="98"/>
      <c r="C57" s="104"/>
      <c r="D57" s="104"/>
      <c r="E57" s="102"/>
      <c r="F57" s="102"/>
      <c r="G57" s="37" t="s">
        <v>161</v>
      </c>
      <c r="H57" s="68">
        <v>1056.5</v>
      </c>
      <c r="I57" s="55">
        <v>0</v>
      </c>
      <c r="J57" s="55">
        <v>0</v>
      </c>
      <c r="K57" s="70"/>
    </row>
    <row r="58" spans="1:11" s="38" customFormat="1" ht="30" customHeight="1">
      <c r="A58" s="106"/>
      <c r="B58" s="98"/>
      <c r="C58" s="105"/>
      <c r="D58" s="105"/>
      <c r="E58" s="101"/>
      <c r="F58" s="101"/>
      <c r="G58" s="57" t="s">
        <v>226</v>
      </c>
      <c r="H58" s="58">
        <v>524</v>
      </c>
      <c r="I58" s="59">
        <f>3*18%+3</f>
        <v>3.54</v>
      </c>
      <c r="J58" s="59"/>
      <c r="K58" s="58"/>
    </row>
    <row r="59" spans="1:11" s="38" customFormat="1" ht="50.25" customHeight="1">
      <c r="A59" s="106"/>
      <c r="B59" s="98"/>
      <c r="C59" s="103">
        <v>11</v>
      </c>
      <c r="D59" s="103" t="s">
        <v>80</v>
      </c>
      <c r="E59" s="100">
        <v>130</v>
      </c>
      <c r="F59" s="100">
        <v>360</v>
      </c>
      <c r="G59" s="53" t="s">
        <v>109</v>
      </c>
      <c r="H59" s="68">
        <v>2368.6610169491523</v>
      </c>
      <c r="I59" s="55">
        <v>10.677966101694915</v>
      </c>
      <c r="J59" s="55">
        <v>48.983050847457626</v>
      </c>
      <c r="K59" s="73"/>
    </row>
    <row r="60" spans="1:11" s="38" customFormat="1" ht="25.5" customHeight="1">
      <c r="A60" s="106"/>
      <c r="B60" s="98"/>
      <c r="C60" s="104"/>
      <c r="D60" s="104"/>
      <c r="E60" s="102"/>
      <c r="F60" s="102"/>
      <c r="G60" s="37" t="s">
        <v>208</v>
      </c>
      <c r="H60" s="68">
        <v>2491.9661016949153</v>
      </c>
      <c r="I60" s="55">
        <v>10.59322033898305</v>
      </c>
      <c r="J60" s="55">
        <v>42.3728813559322</v>
      </c>
      <c r="K60" s="73"/>
    </row>
    <row r="61" spans="1:11" s="38" customFormat="1" ht="30" customHeight="1">
      <c r="A61" s="106"/>
      <c r="B61" s="98"/>
      <c r="C61" s="104"/>
      <c r="D61" s="104"/>
      <c r="E61" s="102"/>
      <c r="F61" s="102"/>
      <c r="G61" s="37" t="s">
        <v>209</v>
      </c>
      <c r="H61" s="68">
        <v>2491.9661016949153</v>
      </c>
      <c r="I61" s="55">
        <v>10.59322033898305</v>
      </c>
      <c r="J61" s="55">
        <v>42.3728813559322</v>
      </c>
      <c r="K61" s="73"/>
    </row>
    <row r="62" spans="1:11" s="38" customFormat="1" ht="30" customHeight="1">
      <c r="A62" s="106"/>
      <c r="B62" s="98"/>
      <c r="C62" s="105"/>
      <c r="D62" s="105"/>
      <c r="E62" s="101"/>
      <c r="F62" s="101"/>
      <c r="G62" s="57" t="s">
        <v>225</v>
      </c>
      <c r="H62" s="58">
        <v>539</v>
      </c>
      <c r="I62" s="59">
        <f>5*18%+5</f>
        <v>5.9</v>
      </c>
      <c r="J62" s="59"/>
      <c r="K62" s="58"/>
    </row>
    <row r="63" spans="1:11" s="46" customFormat="1" ht="30" customHeight="1">
      <c r="A63" s="106"/>
      <c r="B63" s="98"/>
      <c r="C63" s="44"/>
      <c r="D63" s="44" t="s">
        <v>27</v>
      </c>
      <c r="E63" s="44">
        <f>E59+E56</f>
        <v>515</v>
      </c>
      <c r="F63" s="44">
        <f>F59+F56</f>
        <v>1703</v>
      </c>
      <c r="G63" s="44"/>
      <c r="H63" s="45">
        <f>SUM(H56:H62)</f>
        <v>30691.76440677968</v>
      </c>
      <c r="I63" s="45">
        <f>SUM(I56:I62)</f>
        <v>131.55864406779662</v>
      </c>
      <c r="J63" s="45">
        <v>494.74576271186436</v>
      </c>
      <c r="K63" s="44"/>
    </row>
    <row r="64" spans="1:11" s="38" customFormat="1" ht="38.25" customHeight="1">
      <c r="A64" s="106">
        <v>7</v>
      </c>
      <c r="B64" s="98" t="s">
        <v>79</v>
      </c>
      <c r="C64" s="103">
        <v>12</v>
      </c>
      <c r="D64" s="103" t="s">
        <v>78</v>
      </c>
      <c r="E64" s="100">
        <v>1049</v>
      </c>
      <c r="F64" s="100">
        <v>3425</v>
      </c>
      <c r="G64" s="37" t="s">
        <v>110</v>
      </c>
      <c r="H64" s="68">
        <v>18205.627118644068</v>
      </c>
      <c r="I64" s="55">
        <v>77.45762711864407</v>
      </c>
      <c r="J64" s="55">
        <v>310.1694915254237</v>
      </c>
      <c r="K64" s="73"/>
    </row>
    <row r="65" spans="1:11" s="38" customFormat="1" ht="38.25" customHeight="1">
      <c r="A65" s="106"/>
      <c r="B65" s="98"/>
      <c r="C65" s="104"/>
      <c r="D65" s="104"/>
      <c r="E65" s="102"/>
      <c r="F65" s="102"/>
      <c r="G65" s="37" t="s">
        <v>111</v>
      </c>
      <c r="H65" s="68">
        <v>1487.7796610169491</v>
      </c>
      <c r="I65" s="55">
        <v>6.3559322033898304</v>
      </c>
      <c r="J65" s="55">
        <v>25.423728813559322</v>
      </c>
      <c r="K65" s="73"/>
    </row>
    <row r="66" spans="1:11" s="38" customFormat="1" ht="38.25" customHeight="1">
      <c r="A66" s="106"/>
      <c r="B66" s="98"/>
      <c r="C66" s="104"/>
      <c r="D66" s="104"/>
      <c r="E66" s="102"/>
      <c r="F66" s="102"/>
      <c r="G66" s="37" t="s">
        <v>160</v>
      </c>
      <c r="H66" s="68">
        <v>10794</v>
      </c>
      <c r="I66" s="55">
        <v>0</v>
      </c>
      <c r="J66" s="55">
        <v>0</v>
      </c>
      <c r="K66" s="73"/>
    </row>
    <row r="67" spans="1:11" s="38" customFormat="1" ht="38.25" customHeight="1">
      <c r="A67" s="106"/>
      <c r="B67" s="98"/>
      <c r="C67" s="104"/>
      <c r="D67" s="104"/>
      <c r="E67" s="102"/>
      <c r="F67" s="102"/>
      <c r="G67" s="53" t="s">
        <v>112</v>
      </c>
      <c r="H67" s="68">
        <v>1474.7796610169491</v>
      </c>
      <c r="I67" s="55">
        <v>6.3559322033898304</v>
      </c>
      <c r="J67" s="55">
        <v>25.423728813559322</v>
      </c>
      <c r="K67" s="73"/>
    </row>
    <row r="68" spans="1:11" s="38" customFormat="1" ht="57" customHeight="1">
      <c r="A68" s="106"/>
      <c r="B68" s="98"/>
      <c r="C68" s="104"/>
      <c r="D68" s="104"/>
      <c r="E68" s="102"/>
      <c r="F68" s="102"/>
      <c r="G68" s="37" t="s">
        <v>113</v>
      </c>
      <c r="H68" s="68">
        <v>1393.7796610169491</v>
      </c>
      <c r="I68" s="55">
        <v>6.3559322033898304</v>
      </c>
      <c r="J68" s="55">
        <v>25.423728813559322</v>
      </c>
      <c r="K68" s="73"/>
    </row>
    <row r="69" spans="1:11" s="38" customFormat="1" ht="49.5" customHeight="1">
      <c r="A69" s="106"/>
      <c r="B69" s="98"/>
      <c r="C69" s="104"/>
      <c r="D69" s="104"/>
      <c r="E69" s="102"/>
      <c r="F69" s="102"/>
      <c r="G69" s="37" t="s">
        <v>114</v>
      </c>
      <c r="H69" s="68">
        <v>1982.3728813559321</v>
      </c>
      <c r="I69" s="55">
        <v>8.474576271186441</v>
      </c>
      <c r="J69" s="55">
        <v>33.898305084745765</v>
      </c>
      <c r="K69" s="73"/>
    </row>
    <row r="70" spans="1:11" s="38" customFormat="1" ht="38.25" customHeight="1">
      <c r="A70" s="106"/>
      <c r="B70" s="98"/>
      <c r="C70" s="104"/>
      <c r="D70" s="104"/>
      <c r="E70" s="102"/>
      <c r="F70" s="102"/>
      <c r="G70" s="53" t="s">
        <v>115</v>
      </c>
      <c r="H70" s="68">
        <v>1187.4237288135594</v>
      </c>
      <c r="I70" s="55">
        <v>5.084745762711864</v>
      </c>
      <c r="J70" s="55">
        <v>20.338983050847457</v>
      </c>
      <c r="K70" s="73"/>
    </row>
    <row r="71" spans="1:11" s="38" customFormat="1" ht="38.25" customHeight="1">
      <c r="A71" s="106"/>
      <c r="B71" s="98"/>
      <c r="C71" s="105"/>
      <c r="D71" s="105"/>
      <c r="E71" s="101"/>
      <c r="F71" s="101"/>
      <c r="G71" s="57" t="s">
        <v>242</v>
      </c>
      <c r="H71" s="58">
        <v>3011</v>
      </c>
      <c r="I71" s="59">
        <f>SUM(I34:I41)</f>
        <v>163.2272881355932</v>
      </c>
      <c r="J71" s="59"/>
      <c r="K71" s="58"/>
    </row>
    <row r="72" spans="1:11" s="46" customFormat="1" ht="36" customHeight="1">
      <c r="A72" s="106"/>
      <c r="B72" s="98"/>
      <c r="C72" s="44"/>
      <c r="D72" s="44" t="s">
        <v>27</v>
      </c>
      <c r="E72" s="44">
        <f>E64</f>
        <v>1049</v>
      </c>
      <c r="F72" s="44">
        <f>F64</f>
        <v>3425</v>
      </c>
      <c r="G72" s="44"/>
      <c r="H72" s="45">
        <f>SUM(H64:H71)</f>
        <v>39536.762711864416</v>
      </c>
      <c r="I72" s="45">
        <f>SUM(I64:I71)</f>
        <v>273.31203389830506</v>
      </c>
      <c r="J72" s="45">
        <v>440.67796610169484</v>
      </c>
      <c r="K72" s="44"/>
    </row>
    <row r="73" spans="1:11" s="38" customFormat="1" ht="48" customHeight="1">
      <c r="A73" s="106">
        <v>8</v>
      </c>
      <c r="B73" s="98" t="s">
        <v>77</v>
      </c>
      <c r="C73" s="103">
        <v>13</v>
      </c>
      <c r="D73" s="103" t="s">
        <v>76</v>
      </c>
      <c r="E73" s="100">
        <v>321</v>
      </c>
      <c r="F73" s="100">
        <v>1021</v>
      </c>
      <c r="G73" s="37" t="s">
        <v>159</v>
      </c>
      <c r="H73" s="68">
        <v>17915</v>
      </c>
      <c r="I73" s="55">
        <v>0</v>
      </c>
      <c r="J73" s="55">
        <v>0</v>
      </c>
      <c r="K73" s="62"/>
    </row>
    <row r="74" spans="1:11" s="38" customFormat="1" ht="48" customHeight="1">
      <c r="A74" s="106"/>
      <c r="B74" s="98"/>
      <c r="C74" s="105"/>
      <c r="D74" s="105"/>
      <c r="E74" s="101"/>
      <c r="F74" s="101"/>
      <c r="G74" s="57" t="s">
        <v>227</v>
      </c>
      <c r="H74" s="58">
        <v>2294</v>
      </c>
      <c r="I74" s="59">
        <f>18*18%+18</f>
        <v>21.24</v>
      </c>
      <c r="J74" s="59"/>
      <c r="K74" s="58"/>
    </row>
    <row r="75" spans="1:11" s="46" customFormat="1" ht="45" customHeight="1">
      <c r="A75" s="106"/>
      <c r="B75" s="98"/>
      <c r="C75" s="44"/>
      <c r="D75" s="44" t="s">
        <v>27</v>
      </c>
      <c r="E75" s="44">
        <f>E73</f>
        <v>321</v>
      </c>
      <c r="F75" s="44">
        <f>F73</f>
        <v>1021</v>
      </c>
      <c r="G75" s="44"/>
      <c r="H75" s="45">
        <f>SUM(H73:H74)</f>
        <v>20209</v>
      </c>
      <c r="I75" s="69">
        <f>SUM(I73:I74)</f>
        <v>21.24</v>
      </c>
      <c r="J75" s="69">
        <v>0</v>
      </c>
      <c r="K75" s="44"/>
    </row>
    <row r="76" spans="1:11" s="38" customFormat="1" ht="34.5" customHeight="1">
      <c r="A76" s="106">
        <v>9</v>
      </c>
      <c r="B76" s="98" t="s">
        <v>74</v>
      </c>
      <c r="C76" s="106">
        <v>14</v>
      </c>
      <c r="D76" s="106" t="s">
        <v>75</v>
      </c>
      <c r="E76" s="99">
        <v>671</v>
      </c>
      <c r="F76" s="99">
        <v>2540</v>
      </c>
      <c r="G76" s="37" t="s">
        <v>202</v>
      </c>
      <c r="H76" s="68">
        <v>3476.1525423728813</v>
      </c>
      <c r="I76" s="55">
        <v>14.830508474576272</v>
      </c>
      <c r="J76" s="55">
        <v>59.32203389830509</v>
      </c>
      <c r="K76" s="70"/>
    </row>
    <row r="77" spans="1:11" s="38" customFormat="1" ht="34.5" customHeight="1">
      <c r="A77" s="106"/>
      <c r="B77" s="98"/>
      <c r="C77" s="106"/>
      <c r="D77" s="106"/>
      <c r="E77" s="99"/>
      <c r="F77" s="99"/>
      <c r="G77" s="37" t="s">
        <v>203</v>
      </c>
      <c r="H77" s="68">
        <v>3476.1525423728813</v>
      </c>
      <c r="I77" s="55">
        <v>14.830508474576272</v>
      </c>
      <c r="J77" s="55">
        <v>59.32203389830509</v>
      </c>
      <c r="K77" s="70"/>
    </row>
    <row r="78" spans="1:11" s="38" customFormat="1" ht="34.5" customHeight="1">
      <c r="A78" s="106"/>
      <c r="B78" s="98"/>
      <c r="C78" s="106"/>
      <c r="D78" s="106"/>
      <c r="E78" s="99"/>
      <c r="F78" s="99"/>
      <c r="G78" s="37" t="s">
        <v>204</v>
      </c>
      <c r="H78" s="68">
        <v>3476.1525423728813</v>
      </c>
      <c r="I78" s="55">
        <v>14.830508474576272</v>
      </c>
      <c r="J78" s="55">
        <v>59.32203389830509</v>
      </c>
      <c r="K78" s="70"/>
    </row>
    <row r="79" spans="1:11" s="38" customFormat="1" ht="34.5" customHeight="1">
      <c r="A79" s="106"/>
      <c r="B79" s="98"/>
      <c r="C79" s="106"/>
      <c r="D79" s="106"/>
      <c r="E79" s="99"/>
      <c r="F79" s="99"/>
      <c r="G79" s="37" t="s">
        <v>205</v>
      </c>
      <c r="H79" s="68">
        <v>3476.1525423728813</v>
      </c>
      <c r="I79" s="55">
        <v>14.830508474576272</v>
      </c>
      <c r="J79" s="55">
        <v>59.32203389830509</v>
      </c>
      <c r="K79" s="70"/>
    </row>
    <row r="80" spans="1:11" s="38" customFormat="1" ht="34.5" customHeight="1">
      <c r="A80" s="106"/>
      <c r="B80" s="98"/>
      <c r="C80" s="106"/>
      <c r="D80" s="106"/>
      <c r="E80" s="99"/>
      <c r="F80" s="99"/>
      <c r="G80" s="37" t="s">
        <v>158</v>
      </c>
      <c r="H80" s="68">
        <v>5210</v>
      </c>
      <c r="I80" s="55">
        <v>0</v>
      </c>
      <c r="J80" s="55">
        <v>0</v>
      </c>
      <c r="K80" s="70"/>
    </row>
    <row r="81" spans="1:11" s="38" customFormat="1" ht="34.5" customHeight="1">
      <c r="A81" s="106"/>
      <c r="B81" s="98"/>
      <c r="C81" s="106"/>
      <c r="D81" s="106"/>
      <c r="E81" s="99"/>
      <c r="F81" s="99"/>
      <c r="G81" s="37" t="s">
        <v>116</v>
      </c>
      <c r="H81" s="68">
        <v>11379.084745762711</v>
      </c>
      <c r="I81" s="55">
        <v>48.016949152542374</v>
      </c>
      <c r="J81" s="55">
        <v>192.0677966101695</v>
      </c>
      <c r="K81" s="70"/>
    </row>
    <row r="82" spans="1:11" s="38" customFormat="1" ht="34.5" customHeight="1">
      <c r="A82" s="106"/>
      <c r="B82" s="98"/>
      <c r="C82" s="106">
        <v>15</v>
      </c>
      <c r="D82" s="106" t="s">
        <v>73</v>
      </c>
      <c r="E82" s="99">
        <v>553</v>
      </c>
      <c r="F82" s="99">
        <v>2470</v>
      </c>
      <c r="G82" s="53" t="s">
        <v>117</v>
      </c>
      <c r="H82" s="68">
        <v>23708.23728813559</v>
      </c>
      <c r="I82" s="55">
        <v>100.84745762711864</v>
      </c>
      <c r="J82" s="55">
        <v>403.3898305084746</v>
      </c>
      <c r="K82" s="70"/>
    </row>
    <row r="83" spans="1:11" s="38" customFormat="1" ht="34.5" customHeight="1">
      <c r="A83" s="106"/>
      <c r="B83" s="98"/>
      <c r="C83" s="106"/>
      <c r="D83" s="106"/>
      <c r="E83" s="99"/>
      <c r="F83" s="99"/>
      <c r="G83" s="37" t="s">
        <v>157</v>
      </c>
      <c r="H83" s="68">
        <v>11110</v>
      </c>
      <c r="I83" s="55">
        <v>0</v>
      </c>
      <c r="J83" s="55">
        <v>0</v>
      </c>
      <c r="K83" s="70"/>
    </row>
    <row r="84" spans="1:13" s="38" customFormat="1" ht="34.5" customHeight="1">
      <c r="A84" s="106"/>
      <c r="B84" s="98"/>
      <c r="C84" s="103">
        <v>16</v>
      </c>
      <c r="D84" s="103" t="s">
        <v>72</v>
      </c>
      <c r="E84" s="100">
        <v>316</v>
      </c>
      <c r="F84" s="100">
        <v>1110</v>
      </c>
      <c r="G84" s="37" t="s">
        <v>156</v>
      </c>
      <c r="H84" s="68">
        <v>5000</v>
      </c>
      <c r="I84" s="55">
        <v>0</v>
      </c>
      <c r="J84" s="55">
        <v>0</v>
      </c>
      <c r="K84" s="70"/>
      <c r="M84" s="52"/>
    </row>
    <row r="85" spans="1:11" s="38" customFormat="1" ht="34.5" customHeight="1">
      <c r="A85" s="106"/>
      <c r="B85" s="98"/>
      <c r="C85" s="104"/>
      <c r="D85" s="104"/>
      <c r="E85" s="102"/>
      <c r="F85" s="102"/>
      <c r="G85" s="37" t="s">
        <v>206</v>
      </c>
      <c r="H85" s="68">
        <v>3476.1525423728813</v>
      </c>
      <c r="I85" s="55">
        <v>14.830508474576272</v>
      </c>
      <c r="J85" s="55">
        <v>59.32203389830509</v>
      </c>
      <c r="K85" s="70"/>
    </row>
    <row r="86" spans="1:11" s="38" customFormat="1" ht="34.5" customHeight="1">
      <c r="A86" s="106"/>
      <c r="B86" s="98"/>
      <c r="C86" s="104"/>
      <c r="D86" s="104"/>
      <c r="E86" s="102"/>
      <c r="F86" s="102"/>
      <c r="G86" s="37" t="s">
        <v>207</v>
      </c>
      <c r="H86" s="68">
        <v>3476.1525423728813</v>
      </c>
      <c r="I86" s="55">
        <v>14.830508474576272</v>
      </c>
      <c r="J86" s="55">
        <v>59.32203389830509</v>
      </c>
      <c r="K86" s="70"/>
    </row>
    <row r="87" spans="1:11" s="38" customFormat="1" ht="34.5" customHeight="1">
      <c r="A87" s="106"/>
      <c r="B87" s="98"/>
      <c r="C87" s="104"/>
      <c r="D87" s="104"/>
      <c r="E87" s="102"/>
      <c r="F87" s="102"/>
      <c r="G87" s="37" t="s">
        <v>118</v>
      </c>
      <c r="H87" s="68">
        <v>4980.76220338983</v>
      </c>
      <c r="I87" s="55">
        <v>21.1864406779661</v>
      </c>
      <c r="J87" s="55">
        <v>84.7457627118644</v>
      </c>
      <c r="K87" s="70"/>
    </row>
    <row r="88" spans="1:11" s="38" customFormat="1" ht="34.5" customHeight="1">
      <c r="A88" s="106"/>
      <c r="B88" s="98"/>
      <c r="C88" s="105"/>
      <c r="D88" s="105"/>
      <c r="E88" s="101"/>
      <c r="F88" s="101"/>
      <c r="G88" s="57" t="s">
        <v>241</v>
      </c>
      <c r="H88" s="58">
        <v>2961</v>
      </c>
      <c r="I88" s="59">
        <f>24*18%+24</f>
        <v>28.32</v>
      </c>
      <c r="J88" s="59"/>
      <c r="K88" s="58"/>
    </row>
    <row r="89" spans="1:11" s="46" customFormat="1" ht="35.25" customHeight="1">
      <c r="A89" s="106"/>
      <c r="B89" s="98"/>
      <c r="C89" s="44"/>
      <c r="D89" s="44" t="s">
        <v>27</v>
      </c>
      <c r="E89" s="44">
        <f>E84+E82+E76</f>
        <v>1540</v>
      </c>
      <c r="F89" s="44">
        <f>F84+F82+F76</f>
        <v>6120</v>
      </c>
      <c r="G89" s="44"/>
      <c r="H89" s="45">
        <f>SUM(H76:H88)</f>
        <v>85205.9994915254</v>
      </c>
      <c r="I89" s="45">
        <f>SUM(I76:I88)</f>
        <v>287.3538983050848</v>
      </c>
      <c r="J89" s="45">
        <v>1036.1355932203392</v>
      </c>
      <c r="K89" s="44"/>
    </row>
    <row r="90" spans="1:11" s="38" customFormat="1" ht="46.5" customHeight="1">
      <c r="A90" s="106">
        <v>10</v>
      </c>
      <c r="B90" s="98" t="s">
        <v>70</v>
      </c>
      <c r="C90" s="103">
        <v>17</v>
      </c>
      <c r="D90" s="103" t="s">
        <v>71</v>
      </c>
      <c r="E90" s="100">
        <v>690</v>
      </c>
      <c r="F90" s="100">
        <v>2961</v>
      </c>
      <c r="G90" s="37" t="s">
        <v>180</v>
      </c>
      <c r="H90" s="68">
        <v>29477</v>
      </c>
      <c r="I90" s="55">
        <v>0</v>
      </c>
      <c r="J90" s="55">
        <v>0</v>
      </c>
      <c r="K90" s="73"/>
    </row>
    <row r="91" spans="1:11" s="38" customFormat="1" ht="46.5" customHeight="1">
      <c r="A91" s="106"/>
      <c r="B91" s="98"/>
      <c r="C91" s="104"/>
      <c r="D91" s="104"/>
      <c r="E91" s="102"/>
      <c r="F91" s="102"/>
      <c r="G91" s="37" t="s">
        <v>217</v>
      </c>
      <c r="H91" s="68">
        <v>2446.6101694915255</v>
      </c>
      <c r="I91" s="55">
        <v>59.32203389830509</v>
      </c>
      <c r="J91" s="55">
        <v>237.28813559322035</v>
      </c>
      <c r="K91" s="73"/>
    </row>
    <row r="92" spans="1:11" s="38" customFormat="1" ht="46.5" customHeight="1">
      <c r="A92" s="106"/>
      <c r="B92" s="98"/>
      <c r="C92" s="105"/>
      <c r="D92" s="105"/>
      <c r="E92" s="101"/>
      <c r="F92" s="101"/>
      <c r="G92" s="57" t="s">
        <v>224</v>
      </c>
      <c r="H92" s="58">
        <v>3883</v>
      </c>
      <c r="I92" s="59">
        <f>29*18%+29</f>
        <v>34.22</v>
      </c>
      <c r="J92" s="59"/>
      <c r="K92" s="58"/>
    </row>
    <row r="93" spans="1:11" s="38" customFormat="1" ht="46.5" customHeight="1">
      <c r="A93" s="106"/>
      <c r="B93" s="98"/>
      <c r="C93" s="111">
        <v>18</v>
      </c>
      <c r="D93" s="103" t="s">
        <v>69</v>
      </c>
      <c r="E93" s="100">
        <v>117</v>
      </c>
      <c r="F93" s="100">
        <v>679</v>
      </c>
      <c r="G93" s="37" t="s">
        <v>119</v>
      </c>
      <c r="H93" s="68">
        <v>3486.576271186441</v>
      </c>
      <c r="I93" s="55">
        <v>15.254237288135593</v>
      </c>
      <c r="J93" s="55">
        <v>59.32203389830509</v>
      </c>
      <c r="K93" s="73"/>
    </row>
    <row r="94" spans="1:11" s="38" customFormat="1" ht="46.5" customHeight="1">
      <c r="A94" s="106"/>
      <c r="B94" s="98"/>
      <c r="C94" s="112"/>
      <c r="D94" s="104"/>
      <c r="E94" s="102"/>
      <c r="F94" s="102"/>
      <c r="G94" s="37" t="s">
        <v>120</v>
      </c>
      <c r="H94" s="68">
        <v>996.1864406779661</v>
      </c>
      <c r="I94" s="55">
        <v>4.237288135593221</v>
      </c>
      <c r="J94" s="55">
        <v>16.949152542372882</v>
      </c>
      <c r="K94" s="73"/>
    </row>
    <row r="95" spans="1:11" s="38" customFormat="1" ht="46.5" customHeight="1">
      <c r="A95" s="106"/>
      <c r="B95" s="98"/>
      <c r="C95" s="112"/>
      <c r="D95" s="104"/>
      <c r="E95" s="102"/>
      <c r="F95" s="102"/>
      <c r="G95" s="37" t="s">
        <v>155</v>
      </c>
      <c r="H95" s="68">
        <v>7981</v>
      </c>
      <c r="I95" s="55">
        <v>0</v>
      </c>
      <c r="J95" s="55">
        <v>0</v>
      </c>
      <c r="K95" s="73"/>
    </row>
    <row r="96" spans="1:11" s="38" customFormat="1" ht="46.5" customHeight="1">
      <c r="A96" s="106"/>
      <c r="B96" s="98"/>
      <c r="C96" s="113"/>
      <c r="D96" s="105"/>
      <c r="E96" s="101"/>
      <c r="F96" s="101"/>
      <c r="G96" s="57" t="s">
        <v>229</v>
      </c>
      <c r="H96" s="58">
        <v>996</v>
      </c>
      <c r="I96" s="59">
        <f>8*18%+8</f>
        <v>9.44</v>
      </c>
      <c r="J96" s="59"/>
      <c r="K96" s="58"/>
    </row>
    <row r="97" spans="1:11" s="38" customFormat="1" ht="46.5" customHeight="1">
      <c r="A97" s="106"/>
      <c r="B97" s="98"/>
      <c r="C97" s="103">
        <v>19</v>
      </c>
      <c r="D97" s="103" t="s">
        <v>68</v>
      </c>
      <c r="E97" s="100">
        <v>220</v>
      </c>
      <c r="F97" s="100">
        <v>812</v>
      </c>
      <c r="G97" s="37" t="s">
        <v>119</v>
      </c>
      <c r="H97" s="68">
        <v>2975.5593220338983</v>
      </c>
      <c r="I97" s="55">
        <v>12.711864406779661</v>
      </c>
      <c r="J97" s="55">
        <v>50.847457627118644</v>
      </c>
      <c r="K97" s="73"/>
    </row>
    <row r="98" spans="1:11" s="38" customFormat="1" ht="46.5" customHeight="1">
      <c r="A98" s="106"/>
      <c r="B98" s="98"/>
      <c r="C98" s="104"/>
      <c r="D98" s="104"/>
      <c r="E98" s="102"/>
      <c r="F98" s="102"/>
      <c r="G98" s="37" t="s">
        <v>120</v>
      </c>
      <c r="H98" s="68">
        <v>1337.2711864406779</v>
      </c>
      <c r="I98" s="55">
        <v>5.084745762711864</v>
      </c>
      <c r="J98" s="55">
        <v>21.1864406779661</v>
      </c>
      <c r="K98" s="73"/>
    </row>
    <row r="99" spans="1:11" s="38" customFormat="1" ht="46.5" customHeight="1">
      <c r="A99" s="106"/>
      <c r="B99" s="98"/>
      <c r="C99" s="104"/>
      <c r="D99" s="104"/>
      <c r="E99" s="102"/>
      <c r="F99" s="102"/>
      <c r="G99" s="37" t="s">
        <v>154</v>
      </c>
      <c r="H99" s="68">
        <v>2352</v>
      </c>
      <c r="I99" s="55">
        <v>0</v>
      </c>
      <c r="J99" s="55">
        <v>0</v>
      </c>
      <c r="K99" s="73"/>
    </row>
    <row r="100" spans="1:11" s="38" customFormat="1" ht="46.5" customHeight="1">
      <c r="A100" s="106"/>
      <c r="B100" s="98"/>
      <c r="C100" s="104"/>
      <c r="D100" s="104"/>
      <c r="E100" s="102"/>
      <c r="F100" s="102"/>
      <c r="G100" s="37" t="s">
        <v>121</v>
      </c>
      <c r="H100" s="68">
        <v>6474.71186440678</v>
      </c>
      <c r="I100" s="55">
        <v>27.54237288135593</v>
      </c>
      <c r="J100" s="55">
        <v>110.16949152542372</v>
      </c>
      <c r="K100" s="73"/>
    </row>
    <row r="101" spans="1:11" s="38" customFormat="1" ht="46.5" customHeight="1">
      <c r="A101" s="106"/>
      <c r="B101" s="98"/>
      <c r="C101" s="105"/>
      <c r="D101" s="105"/>
      <c r="E101" s="101"/>
      <c r="F101" s="101"/>
      <c r="G101" s="57" t="s">
        <v>228</v>
      </c>
      <c r="H101" s="58">
        <v>1389</v>
      </c>
      <c r="I101" s="59">
        <f>12*18%+12</f>
        <v>14.16</v>
      </c>
      <c r="J101" s="59"/>
      <c r="K101" s="58"/>
    </row>
    <row r="102" spans="1:11" s="46" customFormat="1" ht="46.5" customHeight="1">
      <c r="A102" s="106"/>
      <c r="B102" s="98"/>
      <c r="C102" s="44"/>
      <c r="D102" s="44" t="s">
        <v>27</v>
      </c>
      <c r="E102" s="44">
        <f>E97+E93+E90</f>
        <v>1027</v>
      </c>
      <c r="F102" s="44">
        <f>F97+F93+F90</f>
        <v>4452</v>
      </c>
      <c r="G102" s="44"/>
      <c r="H102" s="45">
        <f>SUM(H90:H101)</f>
        <v>63794.91525423729</v>
      </c>
      <c r="I102" s="45">
        <f>SUM(I90:I101)</f>
        <v>181.97254237288135</v>
      </c>
      <c r="J102" s="45">
        <v>495.76271186440675</v>
      </c>
      <c r="K102" s="44"/>
    </row>
    <row r="103" spans="1:11" s="38" customFormat="1" ht="46.5" customHeight="1">
      <c r="A103" s="106">
        <v>11</v>
      </c>
      <c r="B103" s="98" t="s">
        <v>66</v>
      </c>
      <c r="C103" s="103">
        <v>20</v>
      </c>
      <c r="D103" s="103" t="s">
        <v>67</v>
      </c>
      <c r="E103" s="100">
        <v>646</v>
      </c>
      <c r="F103" s="100">
        <v>2185</v>
      </c>
      <c r="G103" s="37" t="s">
        <v>153</v>
      </c>
      <c r="H103" s="68">
        <v>25405</v>
      </c>
      <c r="I103" s="55">
        <v>0</v>
      </c>
      <c r="J103" s="55">
        <v>0</v>
      </c>
      <c r="K103" s="73"/>
    </row>
    <row r="104" spans="1:11" s="38" customFormat="1" ht="46.5" customHeight="1">
      <c r="A104" s="106"/>
      <c r="B104" s="98"/>
      <c r="C104" s="104"/>
      <c r="D104" s="104"/>
      <c r="E104" s="102"/>
      <c r="F104" s="102"/>
      <c r="G104" s="37" t="s">
        <v>122</v>
      </c>
      <c r="H104" s="68">
        <v>1323</v>
      </c>
      <c r="I104" s="55">
        <v>0</v>
      </c>
      <c r="J104" s="55">
        <v>0</v>
      </c>
      <c r="K104" s="73"/>
    </row>
    <row r="105" spans="1:11" s="38" customFormat="1" ht="46.5" customHeight="1">
      <c r="A105" s="106"/>
      <c r="B105" s="98"/>
      <c r="C105" s="105"/>
      <c r="D105" s="105"/>
      <c r="E105" s="101"/>
      <c r="F105" s="101"/>
      <c r="G105" s="58" t="s">
        <v>230</v>
      </c>
      <c r="H105" s="59">
        <v>2840</v>
      </c>
      <c r="I105" s="59">
        <f>24*18%+24</f>
        <v>28.32</v>
      </c>
      <c r="J105" s="59"/>
      <c r="K105" s="58"/>
    </row>
    <row r="106" spans="1:11" s="38" customFormat="1" ht="46.5" customHeight="1">
      <c r="A106" s="106"/>
      <c r="B106" s="98"/>
      <c r="C106" s="106">
        <v>21</v>
      </c>
      <c r="D106" s="106" t="s">
        <v>65</v>
      </c>
      <c r="E106" s="99">
        <v>461</v>
      </c>
      <c r="F106" s="99">
        <v>1412</v>
      </c>
      <c r="G106" s="37" t="s">
        <v>123</v>
      </c>
      <c r="H106" s="68">
        <v>4308</v>
      </c>
      <c r="I106" s="55">
        <v>23.728813559322035</v>
      </c>
      <c r="J106" s="55">
        <v>72.88135593220339</v>
      </c>
      <c r="K106" s="73"/>
    </row>
    <row r="107" spans="1:11" s="38" customFormat="1" ht="46.5" customHeight="1">
      <c r="A107" s="106"/>
      <c r="B107" s="98"/>
      <c r="C107" s="106"/>
      <c r="D107" s="106"/>
      <c r="E107" s="99"/>
      <c r="F107" s="99"/>
      <c r="G107" s="53" t="s">
        <v>124</v>
      </c>
      <c r="H107" s="68">
        <v>5545</v>
      </c>
      <c r="I107" s="55">
        <v>23.49576271186441</v>
      </c>
      <c r="J107" s="55">
        <v>93.98305084745763</v>
      </c>
      <c r="K107" s="73"/>
    </row>
    <row r="108" spans="1:11" s="38" customFormat="1" ht="46.5" customHeight="1">
      <c r="A108" s="106"/>
      <c r="B108" s="98"/>
      <c r="C108" s="106"/>
      <c r="D108" s="106"/>
      <c r="E108" s="99"/>
      <c r="F108" s="99"/>
      <c r="G108" s="53" t="s">
        <v>192</v>
      </c>
      <c r="H108" s="68">
        <v>4500</v>
      </c>
      <c r="I108" s="55">
        <v>19.06779661016949</v>
      </c>
      <c r="J108" s="55">
        <v>76.27118644067797</v>
      </c>
      <c r="K108" s="73"/>
    </row>
    <row r="109" spans="1:11" s="38" customFormat="1" ht="46.5" customHeight="1">
      <c r="A109" s="106"/>
      <c r="B109" s="98"/>
      <c r="C109" s="106"/>
      <c r="D109" s="106"/>
      <c r="E109" s="99"/>
      <c r="F109" s="99"/>
      <c r="G109" s="53" t="s">
        <v>191</v>
      </c>
      <c r="H109" s="68">
        <v>4500</v>
      </c>
      <c r="I109" s="55">
        <v>19.06779661016949</v>
      </c>
      <c r="J109" s="55">
        <v>76.27118644067797</v>
      </c>
      <c r="K109" s="73"/>
    </row>
    <row r="110" spans="1:11" s="38" customFormat="1" ht="46.5" customHeight="1">
      <c r="A110" s="106"/>
      <c r="B110" s="98"/>
      <c r="C110" s="106"/>
      <c r="D110" s="106"/>
      <c r="E110" s="99"/>
      <c r="F110" s="99"/>
      <c r="G110" s="53" t="s">
        <v>193</v>
      </c>
      <c r="H110" s="68">
        <v>4500</v>
      </c>
      <c r="I110" s="55">
        <v>19.06779661016949</v>
      </c>
      <c r="J110" s="55">
        <v>76.27118644067797</v>
      </c>
      <c r="K110" s="73"/>
    </row>
    <row r="111" spans="1:11" s="47" customFormat="1" ht="46.5" customHeight="1">
      <c r="A111" s="106"/>
      <c r="B111" s="98"/>
      <c r="C111" s="44"/>
      <c r="D111" s="44" t="s">
        <v>27</v>
      </c>
      <c r="E111" s="44">
        <f>E106+E103</f>
        <v>1107</v>
      </c>
      <c r="F111" s="44">
        <f>F106+F103</f>
        <v>3597</v>
      </c>
      <c r="G111" s="44"/>
      <c r="H111" s="45">
        <f>SUM(H103:H110)</f>
        <v>52921</v>
      </c>
      <c r="I111" s="45">
        <f>SUM(I103:I110)</f>
        <v>132.7479661016949</v>
      </c>
      <c r="J111" s="45">
        <v>395.67796610169495</v>
      </c>
      <c r="K111" s="44"/>
    </row>
    <row r="112" spans="1:11" s="38" customFormat="1" ht="38.25" customHeight="1">
      <c r="A112" s="103">
        <v>12</v>
      </c>
      <c r="B112" s="98" t="s">
        <v>63</v>
      </c>
      <c r="C112" s="106">
        <v>22</v>
      </c>
      <c r="D112" s="106" t="s">
        <v>64</v>
      </c>
      <c r="E112" s="99">
        <v>212</v>
      </c>
      <c r="F112" s="99">
        <v>940</v>
      </c>
      <c r="G112" s="53" t="s">
        <v>125</v>
      </c>
      <c r="H112" s="68">
        <v>4473.9152542372885</v>
      </c>
      <c r="I112" s="55">
        <v>18.64406779661017</v>
      </c>
      <c r="J112" s="55">
        <v>76.27118644067797</v>
      </c>
      <c r="K112" s="70"/>
    </row>
    <row r="113" spans="1:11" s="38" customFormat="1" ht="38.25" customHeight="1">
      <c r="A113" s="104"/>
      <c r="B113" s="98"/>
      <c r="C113" s="106"/>
      <c r="D113" s="106"/>
      <c r="E113" s="99"/>
      <c r="F113" s="99"/>
      <c r="G113" s="37" t="s">
        <v>126</v>
      </c>
      <c r="H113" s="68">
        <v>10778</v>
      </c>
      <c r="I113" s="55">
        <v>0</v>
      </c>
      <c r="J113" s="55">
        <v>0</v>
      </c>
      <c r="K113" s="70"/>
    </row>
    <row r="114" spans="1:11" s="38" customFormat="1" ht="38.25" customHeight="1">
      <c r="A114" s="104"/>
      <c r="B114" s="98"/>
      <c r="C114" s="106">
        <v>23</v>
      </c>
      <c r="D114" s="106" t="s">
        <v>62</v>
      </c>
      <c r="E114" s="99">
        <v>458</v>
      </c>
      <c r="F114" s="99">
        <v>2116</v>
      </c>
      <c r="G114" s="37" t="s">
        <v>213</v>
      </c>
      <c r="H114" s="68">
        <v>722</v>
      </c>
      <c r="I114" s="55">
        <v>0</v>
      </c>
      <c r="J114" s="55">
        <v>0</v>
      </c>
      <c r="K114" s="76"/>
    </row>
    <row r="115" spans="1:11" s="38" customFormat="1" ht="38.25" customHeight="1">
      <c r="A115" s="104"/>
      <c r="B115" s="98"/>
      <c r="C115" s="106"/>
      <c r="D115" s="106"/>
      <c r="E115" s="99"/>
      <c r="F115" s="99"/>
      <c r="G115" s="37" t="s">
        <v>214</v>
      </c>
      <c r="H115" s="68">
        <v>722</v>
      </c>
      <c r="I115" s="55">
        <v>0</v>
      </c>
      <c r="J115" s="55">
        <v>0</v>
      </c>
      <c r="K115" s="76"/>
    </row>
    <row r="116" spans="1:11" s="38" customFormat="1" ht="47.25" customHeight="1">
      <c r="A116" s="104"/>
      <c r="B116" s="98"/>
      <c r="C116" s="106"/>
      <c r="D116" s="106"/>
      <c r="E116" s="99"/>
      <c r="F116" s="99"/>
      <c r="G116" s="37" t="s">
        <v>127</v>
      </c>
      <c r="H116" s="68">
        <v>5478.525423728814</v>
      </c>
      <c r="I116" s="55">
        <v>23.305084745762713</v>
      </c>
      <c r="J116" s="55">
        <v>93.22033898305085</v>
      </c>
      <c r="K116" s="76"/>
    </row>
    <row r="117" spans="1:11" s="38" customFormat="1" ht="38.25" customHeight="1">
      <c r="A117" s="104"/>
      <c r="B117" s="98"/>
      <c r="C117" s="106"/>
      <c r="D117" s="106"/>
      <c r="E117" s="99"/>
      <c r="F117" s="99"/>
      <c r="G117" s="37" t="s">
        <v>179</v>
      </c>
      <c r="H117" s="68">
        <v>2837.5</v>
      </c>
      <c r="I117" s="55">
        <v>0</v>
      </c>
      <c r="J117" s="55">
        <v>0</v>
      </c>
      <c r="K117" s="76"/>
    </row>
    <row r="118" spans="1:11" s="38" customFormat="1" ht="38.25" customHeight="1">
      <c r="A118" s="104"/>
      <c r="B118" s="98"/>
      <c r="C118" s="106"/>
      <c r="D118" s="106"/>
      <c r="E118" s="99"/>
      <c r="F118" s="99"/>
      <c r="G118" s="37" t="s">
        <v>187</v>
      </c>
      <c r="H118" s="68">
        <v>2980.1525423728813</v>
      </c>
      <c r="I118" s="55">
        <v>14.830508474576272</v>
      </c>
      <c r="J118" s="55">
        <v>59.32203389830509</v>
      </c>
      <c r="K118" s="76"/>
    </row>
    <row r="119" spans="1:11" s="38" customFormat="1" ht="38.25" customHeight="1">
      <c r="A119" s="104"/>
      <c r="B119" s="98"/>
      <c r="C119" s="106"/>
      <c r="D119" s="106"/>
      <c r="E119" s="99"/>
      <c r="F119" s="99"/>
      <c r="G119" s="37" t="s">
        <v>188</v>
      </c>
      <c r="H119" s="68">
        <v>2980.1525423728813</v>
      </c>
      <c r="I119" s="55">
        <v>14.830508474576272</v>
      </c>
      <c r="J119" s="55">
        <v>59.32203389830509</v>
      </c>
      <c r="K119" s="76"/>
    </row>
    <row r="120" spans="1:11" s="38" customFormat="1" ht="38.25" customHeight="1">
      <c r="A120" s="104"/>
      <c r="B120" s="98"/>
      <c r="C120" s="106"/>
      <c r="D120" s="106"/>
      <c r="E120" s="99"/>
      <c r="F120" s="99"/>
      <c r="G120" s="37" t="s">
        <v>189</v>
      </c>
      <c r="H120" s="68">
        <v>2980.1525423728813</v>
      </c>
      <c r="I120" s="55">
        <v>14.830508474576272</v>
      </c>
      <c r="J120" s="55">
        <v>59.32203389830509</v>
      </c>
      <c r="K120" s="76"/>
    </row>
    <row r="121" spans="1:11" s="38" customFormat="1" ht="38.25" customHeight="1">
      <c r="A121" s="104"/>
      <c r="B121" s="98"/>
      <c r="C121" s="106"/>
      <c r="D121" s="106"/>
      <c r="E121" s="99"/>
      <c r="F121" s="99"/>
      <c r="G121" s="37" t="s">
        <v>190</v>
      </c>
      <c r="H121" s="68">
        <v>2980.1525423728813</v>
      </c>
      <c r="I121" s="55">
        <v>14.830508474576272</v>
      </c>
      <c r="J121" s="55">
        <v>59.32203389830509</v>
      </c>
      <c r="K121" s="76"/>
    </row>
    <row r="122" spans="1:11" s="38" customFormat="1" ht="38.25" customHeight="1">
      <c r="A122" s="104"/>
      <c r="B122" s="98"/>
      <c r="C122" s="106"/>
      <c r="D122" s="106"/>
      <c r="E122" s="99"/>
      <c r="F122" s="99"/>
      <c r="G122" s="37" t="s">
        <v>178</v>
      </c>
      <c r="H122" s="68">
        <v>6864</v>
      </c>
      <c r="I122" s="55">
        <v>0</v>
      </c>
      <c r="J122" s="55">
        <v>0</v>
      </c>
      <c r="K122" s="76"/>
    </row>
    <row r="123" spans="1:11" s="38" customFormat="1" ht="38.25" customHeight="1">
      <c r="A123" s="104"/>
      <c r="B123" s="98"/>
      <c r="C123" s="103">
        <v>24</v>
      </c>
      <c r="D123" s="103" t="s">
        <v>61</v>
      </c>
      <c r="E123" s="100">
        <v>297</v>
      </c>
      <c r="F123" s="100">
        <v>1217</v>
      </c>
      <c r="G123" s="53" t="s">
        <v>128</v>
      </c>
      <c r="H123" s="68">
        <v>3785</v>
      </c>
      <c r="I123" s="55">
        <v>0</v>
      </c>
      <c r="J123" s="55">
        <v>0</v>
      </c>
      <c r="K123" s="73"/>
    </row>
    <row r="124" spans="1:11" s="38" customFormat="1" ht="38.25" customHeight="1">
      <c r="A124" s="104"/>
      <c r="B124" s="98"/>
      <c r="C124" s="104"/>
      <c r="D124" s="104"/>
      <c r="E124" s="102"/>
      <c r="F124" s="102"/>
      <c r="G124" s="37" t="s">
        <v>177</v>
      </c>
      <c r="H124" s="68">
        <v>13950</v>
      </c>
      <c r="I124" s="55">
        <v>0</v>
      </c>
      <c r="J124" s="55">
        <v>0</v>
      </c>
      <c r="K124" s="73"/>
    </row>
    <row r="125" spans="1:11" s="38" customFormat="1" ht="38.25" customHeight="1">
      <c r="A125" s="104"/>
      <c r="B125" s="98"/>
      <c r="C125" s="104"/>
      <c r="D125" s="104"/>
      <c r="E125" s="102"/>
      <c r="F125" s="102"/>
      <c r="G125" s="37" t="s">
        <v>129</v>
      </c>
      <c r="H125" s="68">
        <v>3476.1525423728813</v>
      </c>
      <c r="I125" s="55">
        <v>14.830508474576272</v>
      </c>
      <c r="J125" s="55">
        <v>59.32203389830509</v>
      </c>
      <c r="K125" s="73"/>
    </row>
    <row r="126" spans="1:11" s="38" customFormat="1" ht="38.25" customHeight="1">
      <c r="A126" s="104"/>
      <c r="B126" s="98"/>
      <c r="C126" s="105"/>
      <c r="D126" s="105"/>
      <c r="E126" s="101"/>
      <c r="F126" s="101"/>
      <c r="G126" s="57" t="s">
        <v>238</v>
      </c>
      <c r="H126" s="58">
        <v>1348.3</v>
      </c>
      <c r="I126" s="59">
        <f>11*18%+11</f>
        <v>12.98</v>
      </c>
      <c r="J126" s="59"/>
      <c r="K126" s="58"/>
    </row>
    <row r="127" spans="1:11" s="46" customFormat="1" ht="30" customHeight="1">
      <c r="A127" s="105"/>
      <c r="B127" s="98"/>
      <c r="C127" s="44"/>
      <c r="D127" s="44" t="s">
        <v>27</v>
      </c>
      <c r="E127" s="44">
        <f>E123+E114+E112</f>
        <v>967</v>
      </c>
      <c r="F127" s="44">
        <f>F123+F114+F112</f>
        <v>4273</v>
      </c>
      <c r="G127" s="44"/>
      <c r="H127" s="45">
        <f>SUM(H112:H126)</f>
        <v>66356.00338983051</v>
      </c>
      <c r="I127" s="45">
        <f>SUM(I112:I126)</f>
        <v>129.08169491525425</v>
      </c>
      <c r="J127" s="45">
        <v>466.1016949152543</v>
      </c>
      <c r="K127" s="44"/>
    </row>
    <row r="128" spans="1:11" s="38" customFormat="1" ht="45" customHeight="1">
      <c r="A128" s="106">
        <v>13</v>
      </c>
      <c r="B128" s="98" t="s">
        <v>59</v>
      </c>
      <c r="C128" s="103">
        <v>25</v>
      </c>
      <c r="D128" s="103" t="s">
        <v>60</v>
      </c>
      <c r="E128" s="100">
        <v>466</v>
      </c>
      <c r="F128" s="100">
        <v>1547</v>
      </c>
      <c r="G128" s="37" t="s">
        <v>176</v>
      </c>
      <c r="H128" s="68">
        <v>19325</v>
      </c>
      <c r="I128" s="55">
        <v>0</v>
      </c>
      <c r="J128" s="55">
        <v>0</v>
      </c>
      <c r="K128" s="62"/>
    </row>
    <row r="129" spans="1:11" s="38" customFormat="1" ht="45" customHeight="1">
      <c r="A129" s="106"/>
      <c r="B129" s="98"/>
      <c r="C129" s="105"/>
      <c r="D129" s="105"/>
      <c r="E129" s="101"/>
      <c r="F129" s="101"/>
      <c r="G129" s="57" t="s">
        <v>224</v>
      </c>
      <c r="H129" s="58">
        <v>4348</v>
      </c>
      <c r="I129" s="59">
        <f>36*18%+36</f>
        <v>42.48</v>
      </c>
      <c r="J129" s="59"/>
      <c r="K129" s="58"/>
    </row>
    <row r="130" spans="1:11" s="38" customFormat="1" ht="45" customHeight="1">
      <c r="A130" s="106"/>
      <c r="B130" s="98"/>
      <c r="C130" s="106">
        <v>26</v>
      </c>
      <c r="D130" s="106" t="s">
        <v>58</v>
      </c>
      <c r="E130" s="99">
        <v>39</v>
      </c>
      <c r="F130" s="99">
        <v>180</v>
      </c>
      <c r="G130" s="37" t="s">
        <v>175</v>
      </c>
      <c r="H130" s="68">
        <v>2947</v>
      </c>
      <c r="I130" s="55">
        <v>0</v>
      </c>
      <c r="J130" s="55">
        <v>0</v>
      </c>
      <c r="K130" s="73"/>
    </row>
    <row r="131" spans="1:11" s="38" customFormat="1" ht="45" customHeight="1">
      <c r="A131" s="106"/>
      <c r="B131" s="98"/>
      <c r="C131" s="106"/>
      <c r="D131" s="106"/>
      <c r="E131" s="99"/>
      <c r="F131" s="99"/>
      <c r="G131" s="37" t="s">
        <v>129</v>
      </c>
      <c r="H131" s="68">
        <v>2500</v>
      </c>
      <c r="I131" s="55">
        <v>10.59322033898305</v>
      </c>
      <c r="J131" s="55">
        <v>42.3728813559322</v>
      </c>
      <c r="K131" s="73"/>
    </row>
    <row r="132" spans="1:11" s="38" customFormat="1" ht="45" customHeight="1">
      <c r="A132" s="106"/>
      <c r="B132" s="98"/>
      <c r="C132" s="103">
        <v>27</v>
      </c>
      <c r="D132" s="103" t="s">
        <v>57</v>
      </c>
      <c r="E132" s="100">
        <v>80</v>
      </c>
      <c r="F132" s="100">
        <v>329</v>
      </c>
      <c r="G132" s="37" t="s">
        <v>174</v>
      </c>
      <c r="H132" s="68">
        <v>2183</v>
      </c>
      <c r="I132" s="55">
        <v>0</v>
      </c>
      <c r="J132" s="55">
        <v>0</v>
      </c>
      <c r="K132" s="73"/>
    </row>
    <row r="133" spans="1:11" s="38" customFormat="1" ht="33" customHeight="1">
      <c r="A133" s="106"/>
      <c r="B133" s="98"/>
      <c r="C133" s="104"/>
      <c r="D133" s="104"/>
      <c r="E133" s="102"/>
      <c r="F133" s="102"/>
      <c r="G133" s="37" t="s">
        <v>130</v>
      </c>
      <c r="H133" s="68">
        <v>4973.932203389831</v>
      </c>
      <c r="I133" s="55">
        <v>21.1864406779661</v>
      </c>
      <c r="J133" s="55">
        <v>84.7457627118644</v>
      </c>
      <c r="K133" s="73"/>
    </row>
    <row r="134" spans="1:11" s="38" customFormat="1" ht="33" customHeight="1">
      <c r="A134" s="106"/>
      <c r="B134" s="98"/>
      <c r="C134" s="105"/>
      <c r="D134" s="105"/>
      <c r="E134" s="101"/>
      <c r="F134" s="101"/>
      <c r="G134" s="57" t="s">
        <v>224</v>
      </c>
      <c r="H134" s="58">
        <v>488</v>
      </c>
      <c r="I134" s="59">
        <f>4*18%+4</f>
        <v>4.72</v>
      </c>
      <c r="J134" s="59"/>
      <c r="K134" s="58"/>
    </row>
    <row r="135" spans="1:11" s="38" customFormat="1" ht="45" customHeight="1">
      <c r="A135" s="106"/>
      <c r="B135" s="98"/>
      <c r="C135" s="35">
        <v>28</v>
      </c>
      <c r="D135" s="35" t="s">
        <v>56</v>
      </c>
      <c r="E135" s="11">
        <v>21</v>
      </c>
      <c r="F135" s="11">
        <v>81</v>
      </c>
      <c r="G135" s="37" t="s">
        <v>173</v>
      </c>
      <c r="H135" s="68">
        <v>3523</v>
      </c>
      <c r="I135" s="55">
        <v>0</v>
      </c>
      <c r="J135" s="55">
        <v>0</v>
      </c>
      <c r="K135" s="62"/>
    </row>
    <row r="136" spans="1:11" s="38" customFormat="1" ht="59.25" customHeight="1">
      <c r="A136" s="106"/>
      <c r="B136" s="98"/>
      <c r="C136" s="35"/>
      <c r="D136" s="35"/>
      <c r="E136" s="11"/>
      <c r="F136" s="11"/>
      <c r="G136" s="57" t="s">
        <v>237</v>
      </c>
      <c r="H136" s="58">
        <v>1893</v>
      </c>
      <c r="I136" s="59">
        <f>16*18%+16</f>
        <v>18.88</v>
      </c>
      <c r="J136" s="59"/>
      <c r="K136" s="58"/>
    </row>
    <row r="137" spans="1:11" s="46" customFormat="1" ht="30" customHeight="1">
      <c r="A137" s="106"/>
      <c r="B137" s="98"/>
      <c r="C137" s="44"/>
      <c r="D137" s="44" t="s">
        <v>27</v>
      </c>
      <c r="E137" s="44">
        <f>E128+E130+E132+E135</f>
        <v>606</v>
      </c>
      <c r="F137" s="44">
        <f>F128+F130+F132+F135</f>
        <v>2137</v>
      </c>
      <c r="G137" s="44"/>
      <c r="H137" s="45">
        <f>SUM(H128:H136)</f>
        <v>42180.93220338983</v>
      </c>
      <c r="I137" s="45">
        <f>SUM(I128:I136)</f>
        <v>97.85966101694915</v>
      </c>
      <c r="J137" s="45">
        <v>127.1186440677966</v>
      </c>
      <c r="K137" s="44"/>
    </row>
    <row r="138" spans="1:11" s="38" customFormat="1" ht="41.25" customHeight="1">
      <c r="A138" s="106">
        <v>14</v>
      </c>
      <c r="B138" s="98" t="s">
        <v>52</v>
      </c>
      <c r="C138" s="60">
        <v>29</v>
      </c>
      <c r="D138" s="60" t="s">
        <v>55</v>
      </c>
      <c r="E138" s="16">
        <v>703</v>
      </c>
      <c r="F138" s="16">
        <v>2781</v>
      </c>
      <c r="G138" s="53" t="s">
        <v>131</v>
      </c>
      <c r="H138" s="68">
        <v>34229.96610169492</v>
      </c>
      <c r="I138" s="55">
        <v>145.59322033898306</v>
      </c>
      <c r="J138" s="55">
        <v>582.3728813559322</v>
      </c>
      <c r="K138" s="63"/>
    </row>
    <row r="139" spans="1:11" s="38" customFormat="1" ht="41.25" customHeight="1">
      <c r="A139" s="106"/>
      <c r="B139" s="98"/>
      <c r="C139" s="103">
        <v>30</v>
      </c>
      <c r="D139" s="103" t="s">
        <v>54</v>
      </c>
      <c r="E139" s="100">
        <v>231</v>
      </c>
      <c r="F139" s="100">
        <v>795</v>
      </c>
      <c r="G139" s="37" t="s">
        <v>129</v>
      </c>
      <c r="H139" s="68">
        <v>1986.3728813559321</v>
      </c>
      <c r="I139" s="55">
        <v>8.474576271186441</v>
      </c>
      <c r="J139" s="55">
        <v>33.898305084745765</v>
      </c>
      <c r="K139" s="73"/>
    </row>
    <row r="140" spans="1:11" s="38" customFormat="1" ht="41.25" customHeight="1">
      <c r="A140" s="106"/>
      <c r="B140" s="98"/>
      <c r="C140" s="104"/>
      <c r="D140" s="104"/>
      <c r="E140" s="102"/>
      <c r="F140" s="102"/>
      <c r="G140" s="37" t="s">
        <v>104</v>
      </c>
      <c r="H140" s="68">
        <v>1056</v>
      </c>
      <c r="I140" s="55">
        <v>0</v>
      </c>
      <c r="J140" s="55">
        <v>0</v>
      </c>
      <c r="K140" s="73"/>
    </row>
    <row r="141" spans="1:11" s="38" customFormat="1" ht="51" customHeight="1">
      <c r="A141" s="106"/>
      <c r="B141" s="98"/>
      <c r="C141" s="104"/>
      <c r="D141" s="104"/>
      <c r="E141" s="102"/>
      <c r="F141" s="102"/>
      <c r="G141" s="37" t="s">
        <v>132</v>
      </c>
      <c r="H141" s="68">
        <v>1550.9661016949153</v>
      </c>
      <c r="I141" s="55">
        <v>10.59322033898305</v>
      </c>
      <c r="J141" s="55">
        <v>42.3728813559322</v>
      </c>
      <c r="K141" s="73"/>
    </row>
    <row r="142" spans="1:11" s="38" customFormat="1" ht="41.25" customHeight="1">
      <c r="A142" s="106"/>
      <c r="B142" s="98"/>
      <c r="C142" s="104"/>
      <c r="D142" s="104"/>
      <c r="E142" s="102"/>
      <c r="F142" s="102"/>
      <c r="G142" s="37" t="s">
        <v>133</v>
      </c>
      <c r="H142" s="68">
        <v>2382.8474576271187</v>
      </c>
      <c r="I142" s="55">
        <v>10.169491525423728</v>
      </c>
      <c r="J142" s="55">
        <v>40.67796610169491</v>
      </c>
      <c r="K142" s="73"/>
    </row>
    <row r="143" spans="1:11" s="38" customFormat="1" ht="41.25" customHeight="1">
      <c r="A143" s="106"/>
      <c r="B143" s="98"/>
      <c r="C143" s="104"/>
      <c r="D143" s="104"/>
      <c r="E143" s="102"/>
      <c r="F143" s="102"/>
      <c r="G143" s="37" t="s">
        <v>172</v>
      </c>
      <c r="H143" s="68">
        <v>4380.6</v>
      </c>
      <c r="I143" s="55">
        <v>0</v>
      </c>
      <c r="J143" s="55">
        <v>0</v>
      </c>
      <c r="K143" s="73"/>
    </row>
    <row r="144" spans="1:11" s="38" customFormat="1" ht="42" customHeight="1">
      <c r="A144" s="106"/>
      <c r="B144" s="98"/>
      <c r="C144" s="105"/>
      <c r="D144" s="105"/>
      <c r="E144" s="101"/>
      <c r="F144" s="101"/>
      <c r="G144" s="57" t="s">
        <v>224</v>
      </c>
      <c r="H144" s="58">
        <v>1680</v>
      </c>
      <c r="I144" s="59">
        <f>14*18%+14</f>
        <v>16.52</v>
      </c>
      <c r="J144" s="59"/>
      <c r="K144" s="94"/>
    </row>
    <row r="145" spans="1:11" s="38" customFormat="1" ht="42.75" customHeight="1">
      <c r="A145" s="106"/>
      <c r="B145" s="98"/>
      <c r="C145" s="103"/>
      <c r="D145" s="103"/>
      <c r="E145" s="100"/>
      <c r="F145" s="100"/>
      <c r="G145" s="57" t="s">
        <v>240</v>
      </c>
      <c r="H145" s="58">
        <v>260</v>
      </c>
      <c r="I145" s="59">
        <f>2*18%+2</f>
        <v>2.36</v>
      </c>
      <c r="J145" s="59"/>
      <c r="K145" s="94"/>
    </row>
    <row r="146" spans="1:11" s="38" customFormat="1" ht="39" customHeight="1">
      <c r="A146" s="106"/>
      <c r="B146" s="98"/>
      <c r="C146" s="105"/>
      <c r="D146" s="105"/>
      <c r="E146" s="101"/>
      <c r="F146" s="101"/>
      <c r="G146" s="57" t="s">
        <v>239</v>
      </c>
      <c r="H146" s="58">
        <v>1225</v>
      </c>
      <c r="I146" s="59">
        <f>10*18%+10</f>
        <v>11.8</v>
      </c>
      <c r="J146" s="59"/>
      <c r="K146" s="94"/>
    </row>
    <row r="147" spans="1:11" s="38" customFormat="1" ht="41.25" customHeight="1">
      <c r="A147" s="106"/>
      <c r="B147" s="98"/>
      <c r="C147" s="103">
        <v>31</v>
      </c>
      <c r="D147" s="103" t="s">
        <v>53</v>
      </c>
      <c r="E147" s="100">
        <v>237</v>
      </c>
      <c r="F147" s="100">
        <v>830</v>
      </c>
      <c r="G147" s="37" t="s">
        <v>133</v>
      </c>
      <c r="H147" s="68">
        <v>2040.3898305084745</v>
      </c>
      <c r="I147" s="55">
        <v>8.677966101694915</v>
      </c>
      <c r="J147" s="55">
        <v>34.71186440677966</v>
      </c>
      <c r="K147" s="73"/>
    </row>
    <row r="148" spans="1:11" s="38" customFormat="1" ht="41.25" customHeight="1">
      <c r="A148" s="106"/>
      <c r="B148" s="98"/>
      <c r="C148" s="104"/>
      <c r="D148" s="104"/>
      <c r="E148" s="102"/>
      <c r="F148" s="102"/>
      <c r="G148" s="37" t="s">
        <v>134</v>
      </c>
      <c r="H148" s="68">
        <v>1694.0169491525423</v>
      </c>
      <c r="I148" s="55">
        <v>7.203389830508475</v>
      </c>
      <c r="J148" s="55">
        <v>28.8135593220339</v>
      </c>
      <c r="K148" s="73"/>
    </row>
    <row r="149" spans="1:11" s="38" customFormat="1" ht="48.75" customHeight="1">
      <c r="A149" s="106"/>
      <c r="B149" s="98"/>
      <c r="C149" s="104"/>
      <c r="D149" s="104"/>
      <c r="E149" s="102"/>
      <c r="F149" s="102"/>
      <c r="G149" s="37" t="s">
        <v>132</v>
      </c>
      <c r="H149" s="68">
        <v>1438.3728813559323</v>
      </c>
      <c r="I149" s="55">
        <v>8.474576271186441</v>
      </c>
      <c r="J149" s="55">
        <v>33.898305084745765</v>
      </c>
      <c r="K149" s="73"/>
    </row>
    <row r="150" spans="1:11" s="38" customFormat="1" ht="41.25" customHeight="1">
      <c r="A150" s="106"/>
      <c r="B150" s="98"/>
      <c r="C150" s="104"/>
      <c r="D150" s="104"/>
      <c r="E150" s="102"/>
      <c r="F150" s="102"/>
      <c r="G150" s="37" t="s">
        <v>135</v>
      </c>
      <c r="H150" s="68">
        <v>8925</v>
      </c>
      <c r="I150" s="55">
        <v>0</v>
      </c>
      <c r="J150" s="55">
        <v>0</v>
      </c>
      <c r="K150" s="73"/>
    </row>
    <row r="151" spans="1:11" s="38" customFormat="1" ht="41.25" customHeight="1">
      <c r="A151" s="106"/>
      <c r="B151" s="98"/>
      <c r="C151" s="105"/>
      <c r="D151" s="105"/>
      <c r="E151" s="101"/>
      <c r="F151" s="101"/>
      <c r="G151" s="57" t="s">
        <v>231</v>
      </c>
      <c r="H151" s="58">
        <v>575</v>
      </c>
      <c r="I151" s="59">
        <f>5*18%+5</f>
        <v>5.9</v>
      </c>
      <c r="J151" s="59"/>
      <c r="K151" s="58"/>
    </row>
    <row r="152" spans="1:11" s="46" customFormat="1" ht="30" customHeight="1">
      <c r="A152" s="106"/>
      <c r="B152" s="98"/>
      <c r="C152" s="44"/>
      <c r="D152" s="44" t="s">
        <v>27</v>
      </c>
      <c r="E152" s="44">
        <f>E147+E139+E138</f>
        <v>1171</v>
      </c>
      <c r="F152" s="44">
        <f>F147+F139+F138</f>
        <v>4406</v>
      </c>
      <c r="G152" s="44"/>
      <c r="H152" s="45">
        <f>SUM(H138:H151)</f>
        <v>63424.53220338984</v>
      </c>
      <c r="I152" s="45">
        <f>SUM(I138:I151)</f>
        <v>235.76644067796616</v>
      </c>
      <c r="J152" s="45">
        <v>796.7457627118645</v>
      </c>
      <c r="K152" s="44"/>
    </row>
    <row r="153" spans="1:11" s="51" customFormat="1" ht="48.75" customHeight="1">
      <c r="A153" s="103">
        <v>15</v>
      </c>
      <c r="B153" s="107" t="s">
        <v>51</v>
      </c>
      <c r="C153" s="103">
        <v>32</v>
      </c>
      <c r="D153" s="103" t="s">
        <v>51</v>
      </c>
      <c r="E153" s="108">
        <v>997</v>
      </c>
      <c r="F153" s="108">
        <v>3746</v>
      </c>
      <c r="G153" s="37" t="s">
        <v>194</v>
      </c>
      <c r="H153" s="77">
        <v>3500</v>
      </c>
      <c r="I153" s="55">
        <v>14.830508474576272</v>
      </c>
      <c r="J153" s="55">
        <v>59.32203389830509</v>
      </c>
      <c r="K153" s="73"/>
    </row>
    <row r="154" spans="1:11" s="51" customFormat="1" ht="30" customHeight="1">
      <c r="A154" s="104"/>
      <c r="B154" s="115"/>
      <c r="C154" s="104"/>
      <c r="D154" s="104"/>
      <c r="E154" s="109"/>
      <c r="F154" s="109"/>
      <c r="G154" s="37" t="s">
        <v>195</v>
      </c>
      <c r="H154" s="77">
        <v>3500</v>
      </c>
      <c r="I154" s="55">
        <v>14.830508474576272</v>
      </c>
      <c r="J154" s="55">
        <v>59.32203389830509</v>
      </c>
      <c r="K154" s="73"/>
    </row>
    <row r="155" spans="1:11" s="51" customFormat="1" ht="30" customHeight="1">
      <c r="A155" s="104"/>
      <c r="B155" s="115"/>
      <c r="C155" s="104"/>
      <c r="D155" s="104"/>
      <c r="E155" s="109"/>
      <c r="F155" s="109"/>
      <c r="G155" s="37" t="s">
        <v>196</v>
      </c>
      <c r="H155" s="77">
        <v>3500</v>
      </c>
      <c r="I155" s="55">
        <v>14.830508474576272</v>
      </c>
      <c r="J155" s="55">
        <v>59.32203389830509</v>
      </c>
      <c r="K155" s="73"/>
    </row>
    <row r="156" spans="1:11" s="51" customFormat="1" ht="30" customHeight="1">
      <c r="A156" s="104"/>
      <c r="B156" s="115"/>
      <c r="C156" s="104"/>
      <c r="D156" s="104"/>
      <c r="E156" s="109"/>
      <c r="F156" s="109"/>
      <c r="G156" s="37" t="s">
        <v>197</v>
      </c>
      <c r="H156" s="77">
        <v>3500</v>
      </c>
      <c r="I156" s="55">
        <v>14.830508474576272</v>
      </c>
      <c r="J156" s="55">
        <v>59.32203389830509</v>
      </c>
      <c r="K156" s="73"/>
    </row>
    <row r="157" spans="1:11" s="51" customFormat="1" ht="30" customHeight="1">
      <c r="A157" s="104"/>
      <c r="B157" s="115"/>
      <c r="C157" s="104"/>
      <c r="D157" s="104"/>
      <c r="E157" s="109"/>
      <c r="F157" s="109"/>
      <c r="G157" s="37" t="s">
        <v>198</v>
      </c>
      <c r="H157" s="77">
        <v>3500</v>
      </c>
      <c r="I157" s="55">
        <v>14.830508474576272</v>
      </c>
      <c r="J157" s="55">
        <v>59.32203389830509</v>
      </c>
      <c r="K157" s="73"/>
    </row>
    <row r="158" spans="1:11" s="38" customFormat="1" ht="36" customHeight="1">
      <c r="A158" s="104"/>
      <c r="B158" s="115"/>
      <c r="C158" s="104"/>
      <c r="D158" s="104"/>
      <c r="E158" s="109"/>
      <c r="F158" s="109"/>
      <c r="G158" s="37" t="s">
        <v>199</v>
      </c>
      <c r="H158" s="77">
        <v>3500</v>
      </c>
      <c r="I158" s="55">
        <v>14.830508474576272</v>
      </c>
      <c r="J158" s="55">
        <v>59.32203389830509</v>
      </c>
      <c r="K158" s="73"/>
    </row>
    <row r="159" spans="1:11" s="38" customFormat="1" ht="66" customHeight="1">
      <c r="A159" s="104"/>
      <c r="B159" s="115"/>
      <c r="C159" s="104"/>
      <c r="D159" s="104"/>
      <c r="E159" s="109"/>
      <c r="F159" s="109"/>
      <c r="G159" s="37" t="s">
        <v>136</v>
      </c>
      <c r="H159" s="77">
        <v>15118</v>
      </c>
      <c r="I159" s="55">
        <v>63.847457627118644</v>
      </c>
      <c r="J159" s="55">
        <v>255.38983050847457</v>
      </c>
      <c r="K159" s="73"/>
    </row>
    <row r="160" spans="1:11" s="38" customFormat="1" ht="36" customHeight="1">
      <c r="A160" s="104"/>
      <c r="B160" s="115"/>
      <c r="C160" s="105"/>
      <c r="D160" s="105"/>
      <c r="E160" s="110"/>
      <c r="F160" s="110"/>
      <c r="G160" s="53" t="s">
        <v>152</v>
      </c>
      <c r="H160" s="78">
        <v>6000</v>
      </c>
      <c r="I160" s="55">
        <v>25.423728813559322</v>
      </c>
      <c r="J160" s="55">
        <v>101.69491525423729</v>
      </c>
      <c r="K160" s="73"/>
    </row>
    <row r="161" spans="1:11" s="46" customFormat="1" ht="29.25" customHeight="1">
      <c r="A161" s="105"/>
      <c r="B161" s="97"/>
      <c r="C161" s="44"/>
      <c r="D161" s="44" t="s">
        <v>27</v>
      </c>
      <c r="E161" s="44">
        <f>E153</f>
        <v>997</v>
      </c>
      <c r="F161" s="44">
        <f>F153</f>
        <v>3746</v>
      </c>
      <c r="G161" s="44"/>
      <c r="H161" s="45">
        <f>SUM(H153:H160)</f>
        <v>42118</v>
      </c>
      <c r="I161" s="45">
        <f>SUM(I153:I160)</f>
        <v>178.25423728813558</v>
      </c>
      <c r="J161" s="45">
        <v>713.0169491525423</v>
      </c>
      <c r="K161" s="44"/>
    </row>
    <row r="162" spans="1:11" s="38" customFormat="1" ht="41.25" customHeight="1">
      <c r="A162" s="106">
        <v>16</v>
      </c>
      <c r="B162" s="98" t="s">
        <v>47</v>
      </c>
      <c r="C162" s="103">
        <v>33</v>
      </c>
      <c r="D162" s="103" t="s">
        <v>50</v>
      </c>
      <c r="E162" s="100">
        <v>563</v>
      </c>
      <c r="F162" s="100">
        <v>1941</v>
      </c>
      <c r="G162" s="37" t="s">
        <v>151</v>
      </c>
      <c r="H162" s="68">
        <v>23615</v>
      </c>
      <c r="I162" s="55">
        <v>0</v>
      </c>
      <c r="J162" s="55">
        <v>0</v>
      </c>
      <c r="K162" s="62"/>
    </row>
    <row r="163" spans="1:11" s="38" customFormat="1" ht="41.25" customHeight="1">
      <c r="A163" s="106"/>
      <c r="B163" s="98"/>
      <c r="C163" s="104"/>
      <c r="D163" s="104"/>
      <c r="E163" s="102"/>
      <c r="F163" s="102"/>
      <c r="G163" s="57" t="s">
        <v>232</v>
      </c>
      <c r="H163" s="58">
        <v>1600</v>
      </c>
      <c r="I163" s="59">
        <f>13*18%+13</f>
        <v>15.34</v>
      </c>
      <c r="J163" s="59"/>
      <c r="K163" s="79"/>
    </row>
    <row r="164" spans="1:11" s="38" customFormat="1" ht="41.25" customHeight="1">
      <c r="A164" s="106"/>
      <c r="B164" s="98"/>
      <c r="C164" s="105"/>
      <c r="D164" s="105"/>
      <c r="E164" s="101"/>
      <c r="F164" s="101"/>
      <c r="G164" s="57" t="s">
        <v>233</v>
      </c>
      <c r="H164" s="58">
        <v>2391</v>
      </c>
      <c r="I164" s="59">
        <f>20*18%+20</f>
        <v>23.6</v>
      </c>
      <c r="J164" s="59"/>
      <c r="K164" s="79"/>
    </row>
    <row r="165" spans="1:11" s="38" customFormat="1" ht="41.25" customHeight="1">
      <c r="A165" s="106"/>
      <c r="B165" s="98"/>
      <c r="C165" s="106">
        <v>34</v>
      </c>
      <c r="D165" s="106" t="s">
        <v>49</v>
      </c>
      <c r="E165" s="99">
        <v>594</v>
      </c>
      <c r="F165" s="99">
        <v>2483</v>
      </c>
      <c r="G165" s="53" t="s">
        <v>137</v>
      </c>
      <c r="H165" s="68">
        <v>10000</v>
      </c>
      <c r="I165" s="55">
        <v>42.3728813559322</v>
      </c>
      <c r="J165" s="55">
        <v>169.4915254237288</v>
      </c>
      <c r="K165" s="70"/>
    </row>
    <row r="166" spans="1:11" s="38" customFormat="1" ht="41.25" customHeight="1">
      <c r="A166" s="106"/>
      <c r="B166" s="98"/>
      <c r="C166" s="106"/>
      <c r="D166" s="106"/>
      <c r="E166" s="99"/>
      <c r="F166" s="99"/>
      <c r="G166" s="37" t="s">
        <v>138</v>
      </c>
      <c r="H166" s="68">
        <v>21964</v>
      </c>
      <c r="I166" s="55">
        <v>92.32627118644068</v>
      </c>
      <c r="J166" s="55">
        <v>372.20338983050846</v>
      </c>
      <c r="K166" s="70"/>
    </row>
    <row r="167" spans="1:11" s="38" customFormat="1" ht="41.25" customHeight="1">
      <c r="A167" s="106"/>
      <c r="B167" s="98"/>
      <c r="C167" s="103">
        <v>35</v>
      </c>
      <c r="D167" s="103" t="s">
        <v>48</v>
      </c>
      <c r="E167" s="100">
        <v>245</v>
      </c>
      <c r="F167" s="100">
        <v>940</v>
      </c>
      <c r="G167" s="37" t="s">
        <v>171</v>
      </c>
      <c r="H167" s="68">
        <v>7691.6</v>
      </c>
      <c r="I167" s="55">
        <v>0</v>
      </c>
      <c r="J167" s="55">
        <v>0</v>
      </c>
      <c r="K167" s="73"/>
    </row>
    <row r="168" spans="1:11" s="38" customFormat="1" ht="41.25" customHeight="1">
      <c r="A168" s="106"/>
      <c r="B168" s="98"/>
      <c r="C168" s="104"/>
      <c r="D168" s="104"/>
      <c r="E168" s="102"/>
      <c r="F168" s="102"/>
      <c r="G168" s="53" t="s">
        <v>200</v>
      </c>
      <c r="H168" s="68">
        <v>3479.6525423728813</v>
      </c>
      <c r="I168" s="55">
        <v>14.830508474576272</v>
      </c>
      <c r="J168" s="55">
        <v>59.32203389830509</v>
      </c>
      <c r="K168" s="73"/>
    </row>
    <row r="169" spans="1:11" s="38" customFormat="1" ht="41.25" customHeight="1">
      <c r="A169" s="106"/>
      <c r="B169" s="98"/>
      <c r="C169" s="104"/>
      <c r="D169" s="104"/>
      <c r="E169" s="102"/>
      <c r="F169" s="102"/>
      <c r="G169" s="53" t="s">
        <v>201</v>
      </c>
      <c r="H169" s="68">
        <v>3479.6525423728813</v>
      </c>
      <c r="I169" s="55">
        <v>14.830508474576272</v>
      </c>
      <c r="J169" s="55">
        <v>59.32203389830509</v>
      </c>
      <c r="K169" s="73"/>
    </row>
    <row r="170" spans="1:11" s="38" customFormat="1" ht="41.25" customHeight="1">
      <c r="A170" s="106"/>
      <c r="B170" s="98"/>
      <c r="C170" s="105"/>
      <c r="D170" s="105"/>
      <c r="E170" s="101"/>
      <c r="F170" s="101"/>
      <c r="G170" s="57" t="s">
        <v>234</v>
      </c>
      <c r="H170" s="58">
        <v>907</v>
      </c>
      <c r="I170" s="59">
        <f>8*18%+8</f>
        <v>9.44</v>
      </c>
      <c r="J170" s="59"/>
      <c r="K170" s="58"/>
    </row>
    <row r="171" spans="1:11" s="46" customFormat="1" ht="45" customHeight="1">
      <c r="A171" s="106"/>
      <c r="B171" s="98"/>
      <c r="C171" s="44"/>
      <c r="D171" s="44" t="s">
        <v>27</v>
      </c>
      <c r="E171" s="44">
        <f>E167+E165+E162</f>
        <v>1402</v>
      </c>
      <c r="F171" s="44">
        <f>F167+F165+F162</f>
        <v>5364</v>
      </c>
      <c r="G171" s="44"/>
      <c r="H171" s="45">
        <f>SUM(H162:H170)</f>
        <v>75127.90508474575</v>
      </c>
      <c r="I171" s="45">
        <f>SUM(I162:I170)</f>
        <v>212.74016949152542</v>
      </c>
      <c r="J171" s="45">
        <v>660.3389830508474</v>
      </c>
      <c r="K171" s="44"/>
    </row>
    <row r="172" spans="1:11" s="38" customFormat="1" ht="41.25" customHeight="1">
      <c r="A172" s="106">
        <v>17</v>
      </c>
      <c r="B172" s="98" t="s">
        <v>37</v>
      </c>
      <c r="C172" s="103">
        <v>36</v>
      </c>
      <c r="D172" s="103" t="s">
        <v>46</v>
      </c>
      <c r="E172" s="100">
        <v>162</v>
      </c>
      <c r="F172" s="100">
        <v>602</v>
      </c>
      <c r="G172" s="37" t="s">
        <v>244</v>
      </c>
      <c r="H172" s="68">
        <v>12791.203389830509</v>
      </c>
      <c r="I172" s="55">
        <v>54.40677966101695</v>
      </c>
      <c r="J172" s="55">
        <v>217.79661016949152</v>
      </c>
      <c r="K172" s="54"/>
    </row>
    <row r="173" spans="1:11" s="38" customFormat="1" ht="45" customHeight="1">
      <c r="A173" s="106"/>
      <c r="B173" s="98"/>
      <c r="C173" s="105"/>
      <c r="D173" s="105"/>
      <c r="E173" s="101"/>
      <c r="F173" s="101"/>
      <c r="G173" s="57" t="s">
        <v>235</v>
      </c>
      <c r="H173" s="58">
        <v>4154</v>
      </c>
      <c r="I173" s="59">
        <f>34*18%+34</f>
        <v>40.12</v>
      </c>
      <c r="J173" s="59"/>
      <c r="K173" s="58"/>
    </row>
    <row r="174" spans="1:11" s="38" customFormat="1" ht="58.5" customHeight="1">
      <c r="A174" s="106"/>
      <c r="B174" s="98"/>
      <c r="C174" s="35">
        <v>37</v>
      </c>
      <c r="D174" s="35" t="s">
        <v>45</v>
      </c>
      <c r="E174" s="11">
        <v>2</v>
      </c>
      <c r="F174" s="11">
        <v>5</v>
      </c>
      <c r="G174" s="37" t="s">
        <v>164</v>
      </c>
      <c r="H174" s="68">
        <v>1470</v>
      </c>
      <c r="I174" s="55">
        <v>0</v>
      </c>
      <c r="J174" s="55">
        <v>0</v>
      </c>
      <c r="K174" s="73"/>
    </row>
    <row r="175" spans="1:11" s="38" customFormat="1" ht="41.25" customHeight="1">
      <c r="A175" s="106"/>
      <c r="B175" s="98"/>
      <c r="C175" s="106">
        <v>38</v>
      </c>
      <c r="D175" s="106" t="s">
        <v>44</v>
      </c>
      <c r="E175" s="99">
        <v>35</v>
      </c>
      <c r="F175" s="99">
        <v>158</v>
      </c>
      <c r="G175" s="37" t="s">
        <v>129</v>
      </c>
      <c r="H175" s="68">
        <v>3486.1525423728813</v>
      </c>
      <c r="I175" s="55">
        <v>14.830508474576272</v>
      </c>
      <c r="J175" s="55">
        <v>59.32203389830509</v>
      </c>
      <c r="K175" s="73"/>
    </row>
    <row r="176" spans="1:11" s="38" customFormat="1" ht="41.25" customHeight="1">
      <c r="A176" s="106"/>
      <c r="B176" s="98"/>
      <c r="C176" s="106"/>
      <c r="D176" s="106"/>
      <c r="E176" s="99"/>
      <c r="F176" s="99"/>
      <c r="G176" s="37" t="s">
        <v>170</v>
      </c>
      <c r="H176" s="68">
        <v>1655.5</v>
      </c>
      <c r="I176" s="55">
        <v>0</v>
      </c>
      <c r="J176" s="55">
        <v>0</v>
      </c>
      <c r="K176" s="73"/>
    </row>
    <row r="177" spans="1:11" s="38" customFormat="1" ht="41.25" customHeight="1">
      <c r="A177" s="106"/>
      <c r="B177" s="98"/>
      <c r="C177" s="106">
        <v>39</v>
      </c>
      <c r="D177" s="106" t="s">
        <v>43</v>
      </c>
      <c r="E177" s="99">
        <v>8</v>
      </c>
      <c r="F177" s="99">
        <v>55</v>
      </c>
      <c r="G177" s="37" t="s">
        <v>169</v>
      </c>
      <c r="H177" s="68">
        <v>539</v>
      </c>
      <c r="I177" s="55">
        <v>0</v>
      </c>
      <c r="J177" s="55">
        <v>0</v>
      </c>
      <c r="K177" s="73"/>
    </row>
    <row r="178" spans="1:11" s="38" customFormat="1" ht="41.25" customHeight="1">
      <c r="A178" s="106"/>
      <c r="B178" s="98"/>
      <c r="C178" s="106"/>
      <c r="D178" s="106"/>
      <c r="E178" s="99"/>
      <c r="F178" s="99"/>
      <c r="G178" s="53" t="s">
        <v>139</v>
      </c>
      <c r="H178" s="68">
        <v>3785.508474576271</v>
      </c>
      <c r="I178" s="55">
        <v>16.10169491525424</v>
      </c>
      <c r="J178" s="55">
        <v>64.40677966101696</v>
      </c>
      <c r="K178" s="73"/>
    </row>
    <row r="179" spans="1:11" s="38" customFormat="1" ht="41.25" customHeight="1">
      <c r="A179" s="106"/>
      <c r="B179" s="98"/>
      <c r="C179" s="35">
        <v>40</v>
      </c>
      <c r="D179" s="35" t="s">
        <v>42</v>
      </c>
      <c r="E179" s="11">
        <v>36</v>
      </c>
      <c r="F179" s="11">
        <v>131</v>
      </c>
      <c r="G179" s="37" t="s">
        <v>168</v>
      </c>
      <c r="H179" s="68">
        <v>3743</v>
      </c>
      <c r="I179" s="55">
        <v>0</v>
      </c>
      <c r="J179" s="55">
        <v>0</v>
      </c>
      <c r="K179" s="73"/>
    </row>
    <row r="180" spans="1:11" s="38" customFormat="1" ht="41.25" customHeight="1">
      <c r="A180" s="106"/>
      <c r="B180" s="98"/>
      <c r="C180" s="106">
        <v>41</v>
      </c>
      <c r="D180" s="106" t="s">
        <v>41</v>
      </c>
      <c r="E180" s="99">
        <v>35</v>
      </c>
      <c r="F180" s="99">
        <v>111</v>
      </c>
      <c r="G180" s="37" t="s">
        <v>140</v>
      </c>
      <c r="H180" s="68">
        <v>3984.7457627118642</v>
      </c>
      <c r="I180" s="55">
        <v>16.949152542372882</v>
      </c>
      <c r="J180" s="55">
        <v>67.79661016949153</v>
      </c>
      <c r="K180" s="73"/>
    </row>
    <row r="181" spans="1:11" s="38" customFormat="1" ht="41.25" customHeight="1">
      <c r="A181" s="106"/>
      <c r="B181" s="98"/>
      <c r="C181" s="106"/>
      <c r="D181" s="106"/>
      <c r="E181" s="99"/>
      <c r="F181" s="99"/>
      <c r="G181" s="37" t="s">
        <v>166</v>
      </c>
      <c r="H181" s="68">
        <v>770</v>
      </c>
      <c r="I181" s="55">
        <v>0</v>
      </c>
      <c r="J181" s="55">
        <v>0</v>
      </c>
      <c r="K181" s="73"/>
    </row>
    <row r="182" spans="1:11" s="38" customFormat="1" ht="51" customHeight="1">
      <c r="A182" s="106"/>
      <c r="B182" s="98"/>
      <c r="C182" s="35">
        <v>42</v>
      </c>
      <c r="D182" s="35" t="s">
        <v>40</v>
      </c>
      <c r="E182" s="11">
        <v>8</v>
      </c>
      <c r="F182" s="11">
        <v>39</v>
      </c>
      <c r="G182" s="37" t="s">
        <v>165</v>
      </c>
      <c r="H182" s="68">
        <v>1694</v>
      </c>
      <c r="I182" s="55">
        <v>0</v>
      </c>
      <c r="J182" s="55">
        <v>0</v>
      </c>
      <c r="K182" s="73"/>
    </row>
    <row r="183" spans="1:11" s="38" customFormat="1" ht="50.25" customHeight="1">
      <c r="A183" s="106"/>
      <c r="B183" s="98"/>
      <c r="C183" s="35">
        <v>43</v>
      </c>
      <c r="D183" s="35" t="s">
        <v>39</v>
      </c>
      <c r="E183" s="11">
        <v>5</v>
      </c>
      <c r="F183" s="11">
        <v>7</v>
      </c>
      <c r="G183" s="37" t="s">
        <v>164</v>
      </c>
      <c r="H183" s="68">
        <v>1470</v>
      </c>
      <c r="I183" s="55">
        <v>0</v>
      </c>
      <c r="J183" s="55">
        <v>0</v>
      </c>
      <c r="K183" s="73"/>
    </row>
    <row r="184" spans="1:11" s="38" customFormat="1" ht="57.75" customHeight="1">
      <c r="A184" s="106"/>
      <c r="B184" s="98"/>
      <c r="C184" s="35">
        <v>44</v>
      </c>
      <c r="D184" s="35" t="s">
        <v>38</v>
      </c>
      <c r="E184" s="11">
        <v>36</v>
      </c>
      <c r="F184" s="11">
        <v>40</v>
      </c>
      <c r="G184" s="37" t="s">
        <v>167</v>
      </c>
      <c r="H184" s="68">
        <v>1685.6</v>
      </c>
      <c r="I184" s="55">
        <v>0</v>
      </c>
      <c r="J184" s="55">
        <v>0</v>
      </c>
      <c r="K184" s="73"/>
    </row>
    <row r="185" spans="1:11" s="46" customFormat="1" ht="30" customHeight="1">
      <c r="A185" s="106"/>
      <c r="B185" s="98"/>
      <c r="C185" s="44"/>
      <c r="D185" s="44" t="s">
        <v>27</v>
      </c>
      <c r="E185" s="44">
        <f>E184+E183+E182+E180+E179+E177+E175+E174+E172</f>
        <v>327</v>
      </c>
      <c r="F185" s="44">
        <f>F184+F183+F182+F180+F179+F177+F175+F174+F172</f>
        <v>1148</v>
      </c>
      <c r="G185" s="44"/>
      <c r="H185" s="45">
        <f>SUM(H172:H184)</f>
        <v>41228.710169491525</v>
      </c>
      <c r="I185" s="45">
        <f>SUM(I172:I184)</f>
        <v>142.40813559322035</v>
      </c>
      <c r="J185" s="45">
        <v>409.3220338983051</v>
      </c>
      <c r="K185" s="44"/>
    </row>
    <row r="186" spans="1:38" s="40" customFormat="1" ht="40.5" customHeight="1">
      <c r="A186" s="106">
        <v>18</v>
      </c>
      <c r="B186" s="98" t="s">
        <v>33</v>
      </c>
      <c r="C186" s="116">
        <v>45</v>
      </c>
      <c r="D186" s="116" t="s">
        <v>36</v>
      </c>
      <c r="E186" s="100">
        <v>512</v>
      </c>
      <c r="F186" s="100">
        <v>2061</v>
      </c>
      <c r="G186" s="37" t="s">
        <v>141</v>
      </c>
      <c r="H186" s="68">
        <v>3958.7457627118642</v>
      </c>
      <c r="I186" s="55">
        <v>16.949152542372882</v>
      </c>
      <c r="J186" s="55">
        <v>67.79661016949153</v>
      </c>
      <c r="K186" s="87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</row>
    <row r="187" spans="1:38" s="40" customFormat="1" ht="41.25" customHeight="1">
      <c r="A187" s="106"/>
      <c r="B187" s="98"/>
      <c r="C187" s="117"/>
      <c r="D187" s="117"/>
      <c r="E187" s="102"/>
      <c r="F187" s="102"/>
      <c r="G187" s="53" t="s">
        <v>143</v>
      </c>
      <c r="H187" s="68">
        <v>21091.13559322034</v>
      </c>
      <c r="I187" s="55">
        <v>89.66101694915254</v>
      </c>
      <c r="J187" s="55">
        <v>358.47457627118644</v>
      </c>
      <c r="K187" s="87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</row>
    <row r="188" spans="1:38" s="38" customFormat="1" ht="40.5" customHeight="1">
      <c r="A188" s="106"/>
      <c r="B188" s="98"/>
      <c r="C188" s="117"/>
      <c r="D188" s="117"/>
      <c r="E188" s="102"/>
      <c r="F188" s="102"/>
      <c r="G188" s="37" t="s">
        <v>150</v>
      </c>
      <c r="H188" s="68">
        <v>2450</v>
      </c>
      <c r="I188" s="55">
        <v>0</v>
      </c>
      <c r="J188" s="55">
        <v>0</v>
      </c>
      <c r="K188" s="87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</row>
    <row r="189" spans="1:38" s="38" customFormat="1" ht="40.5" customHeight="1">
      <c r="A189" s="106"/>
      <c r="B189" s="98"/>
      <c r="C189" s="118"/>
      <c r="D189" s="118"/>
      <c r="E189" s="101"/>
      <c r="F189" s="101"/>
      <c r="G189" s="57" t="s">
        <v>236</v>
      </c>
      <c r="H189" s="58">
        <v>1071</v>
      </c>
      <c r="I189" s="59"/>
      <c r="J189" s="59"/>
      <c r="K189" s="92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</row>
    <row r="190" spans="1:38" s="38" customFormat="1" ht="40.5" customHeight="1">
      <c r="A190" s="106"/>
      <c r="B190" s="98"/>
      <c r="C190" s="106">
        <v>46</v>
      </c>
      <c r="D190" s="114" t="s">
        <v>35</v>
      </c>
      <c r="E190" s="99">
        <v>26</v>
      </c>
      <c r="F190" s="99">
        <v>84</v>
      </c>
      <c r="G190" s="37" t="s">
        <v>144</v>
      </c>
      <c r="H190" s="68">
        <v>2676</v>
      </c>
      <c r="I190" s="55">
        <v>11.440677966101696</v>
      </c>
      <c r="J190" s="55">
        <v>45.76271186440678</v>
      </c>
      <c r="K190" s="87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</row>
    <row r="191" spans="1:38" s="40" customFormat="1" ht="40.5" customHeight="1">
      <c r="A191" s="106"/>
      <c r="B191" s="98"/>
      <c r="C191" s="106"/>
      <c r="D191" s="114"/>
      <c r="E191" s="99"/>
      <c r="F191" s="99"/>
      <c r="G191" s="37" t="s">
        <v>142</v>
      </c>
      <c r="H191" s="68">
        <v>2000</v>
      </c>
      <c r="I191" s="55">
        <v>8.474576271186441</v>
      </c>
      <c r="J191" s="55">
        <v>33.898305084745765</v>
      </c>
      <c r="K191" s="87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</row>
    <row r="192" spans="1:22" s="38" customFormat="1" ht="40.5" customHeight="1">
      <c r="A192" s="106"/>
      <c r="B192" s="98"/>
      <c r="C192" s="106">
        <v>47</v>
      </c>
      <c r="D192" s="106" t="s">
        <v>34</v>
      </c>
      <c r="E192" s="99">
        <v>522</v>
      </c>
      <c r="F192" s="99">
        <v>1649</v>
      </c>
      <c r="G192" s="53" t="s">
        <v>181</v>
      </c>
      <c r="H192" s="68">
        <v>23258</v>
      </c>
      <c r="I192" s="55">
        <v>98.30508474576271</v>
      </c>
      <c r="J192" s="55">
        <v>394.06779661016947</v>
      </c>
      <c r="K192" s="87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11" s="38" customFormat="1" ht="40.5" customHeight="1">
      <c r="A193" s="106"/>
      <c r="B193" s="98"/>
      <c r="C193" s="106"/>
      <c r="D193" s="106"/>
      <c r="E193" s="99"/>
      <c r="F193" s="99"/>
      <c r="G193" s="37" t="s">
        <v>145</v>
      </c>
      <c r="H193" s="68">
        <v>2000</v>
      </c>
      <c r="I193" s="55">
        <v>0</v>
      </c>
      <c r="J193" s="55">
        <v>0</v>
      </c>
      <c r="K193" s="73"/>
    </row>
    <row r="194" spans="1:11" s="46" customFormat="1" ht="30" customHeight="1">
      <c r="A194" s="106"/>
      <c r="B194" s="98"/>
      <c r="C194" s="44"/>
      <c r="D194" s="44" t="s">
        <v>27</v>
      </c>
      <c r="E194" s="44">
        <f>E192+E190+E186</f>
        <v>1060</v>
      </c>
      <c r="F194" s="44">
        <f>F192+F190+F186</f>
        <v>3794</v>
      </c>
      <c r="G194" s="44"/>
      <c r="H194" s="45">
        <f>SUM(H186:H193)</f>
        <v>58504.8813559322</v>
      </c>
      <c r="I194" s="45">
        <f>SUM(I186:I193)</f>
        <v>224.83050847457628</v>
      </c>
      <c r="J194" s="45">
        <v>900</v>
      </c>
      <c r="K194" s="44"/>
    </row>
    <row r="195" spans="1:11" s="38" customFormat="1" ht="40.5" customHeight="1">
      <c r="A195" s="106">
        <v>19</v>
      </c>
      <c r="B195" s="98" t="s">
        <v>29</v>
      </c>
      <c r="C195" s="106">
        <v>48</v>
      </c>
      <c r="D195" s="106" t="s">
        <v>32</v>
      </c>
      <c r="E195" s="99">
        <v>1164</v>
      </c>
      <c r="F195" s="99">
        <v>4421</v>
      </c>
      <c r="G195" s="37" t="s">
        <v>146</v>
      </c>
      <c r="H195" s="68">
        <v>39599</v>
      </c>
      <c r="I195" s="55">
        <v>167.79661016949152</v>
      </c>
      <c r="J195" s="55">
        <v>620.3389830508474</v>
      </c>
      <c r="K195" s="70"/>
    </row>
    <row r="196" spans="1:11" s="38" customFormat="1" ht="40.5" customHeight="1">
      <c r="A196" s="106"/>
      <c r="B196" s="98"/>
      <c r="C196" s="106"/>
      <c r="D196" s="106"/>
      <c r="E196" s="99"/>
      <c r="F196" s="99"/>
      <c r="G196" s="53" t="s">
        <v>147</v>
      </c>
      <c r="H196" s="68">
        <v>4446</v>
      </c>
      <c r="I196" s="55">
        <v>18.8135593220339</v>
      </c>
      <c r="J196" s="55">
        <v>75.42372881355932</v>
      </c>
      <c r="K196" s="70"/>
    </row>
    <row r="197" spans="1:11" s="38" customFormat="1" ht="40.5" customHeight="1">
      <c r="A197" s="106"/>
      <c r="B197" s="98"/>
      <c r="C197" s="106"/>
      <c r="D197" s="106"/>
      <c r="E197" s="99"/>
      <c r="F197" s="99"/>
      <c r="G197" s="53" t="s">
        <v>129</v>
      </c>
      <c r="H197" s="68">
        <v>3500</v>
      </c>
      <c r="I197" s="55">
        <v>14.830508474576272</v>
      </c>
      <c r="J197" s="55">
        <v>59.32203389830509</v>
      </c>
      <c r="K197" s="70"/>
    </row>
    <row r="198" spans="1:11" s="38" customFormat="1" ht="40.5" customHeight="1">
      <c r="A198" s="106"/>
      <c r="B198" s="98"/>
      <c r="C198" s="106">
        <v>49</v>
      </c>
      <c r="D198" s="106" t="s">
        <v>31</v>
      </c>
      <c r="E198" s="99">
        <v>170</v>
      </c>
      <c r="F198" s="99">
        <v>699</v>
      </c>
      <c r="G198" s="53" t="s">
        <v>148</v>
      </c>
      <c r="H198" s="68">
        <v>10120</v>
      </c>
      <c r="I198" s="55">
        <v>42.88135593220339</v>
      </c>
      <c r="J198" s="55">
        <v>171.52542372881356</v>
      </c>
      <c r="K198" s="70"/>
    </row>
    <row r="199" spans="1:11" ht="40.5" customHeight="1">
      <c r="A199" s="106"/>
      <c r="B199" s="98"/>
      <c r="C199" s="106"/>
      <c r="D199" s="106"/>
      <c r="E199" s="99"/>
      <c r="F199" s="99"/>
      <c r="G199" s="53" t="s">
        <v>129</v>
      </c>
      <c r="H199" s="68">
        <v>3500</v>
      </c>
      <c r="I199" s="55">
        <v>14.830508474576272</v>
      </c>
      <c r="J199" s="55">
        <v>59.32203389830509</v>
      </c>
      <c r="K199" s="70"/>
    </row>
    <row r="200" spans="1:11" s="38" customFormat="1" ht="40.5" customHeight="1">
      <c r="A200" s="106"/>
      <c r="B200" s="98"/>
      <c r="C200" s="35">
        <v>50</v>
      </c>
      <c r="D200" s="35" t="s">
        <v>30</v>
      </c>
      <c r="E200" s="11">
        <v>321</v>
      </c>
      <c r="F200" s="11">
        <v>1147</v>
      </c>
      <c r="G200" s="53" t="s">
        <v>149</v>
      </c>
      <c r="H200" s="68">
        <v>21222</v>
      </c>
      <c r="I200" s="55">
        <v>89.83050847457628</v>
      </c>
      <c r="J200" s="55">
        <v>359.66101694915255</v>
      </c>
      <c r="K200" s="54"/>
    </row>
    <row r="201" spans="1:11" s="46" customFormat="1" ht="52.5" customHeight="1">
      <c r="A201" s="106"/>
      <c r="B201" s="98"/>
      <c r="C201" s="44"/>
      <c r="D201" s="44" t="s">
        <v>27</v>
      </c>
      <c r="E201" s="44">
        <f>E200+E198+E195</f>
        <v>1655</v>
      </c>
      <c r="F201" s="44">
        <f>F200+F198+F195</f>
        <v>6267</v>
      </c>
      <c r="G201" s="44"/>
      <c r="H201" s="45">
        <f>SUM(H195:H200)</f>
        <v>82387</v>
      </c>
      <c r="I201" s="45">
        <f>SUM(I195:I200)</f>
        <v>348.98305084745766</v>
      </c>
      <c r="J201" s="45">
        <v>1345.5932203389832</v>
      </c>
      <c r="K201" s="44"/>
    </row>
    <row r="202" spans="1:11" s="47" customFormat="1" ht="48.75" customHeight="1">
      <c r="A202" s="48"/>
      <c r="B202" s="48"/>
      <c r="C202" s="44"/>
      <c r="D202" s="44" t="s">
        <v>28</v>
      </c>
      <c r="E202" s="44"/>
      <c r="F202" s="44"/>
      <c r="G202" s="49"/>
      <c r="H202" s="50">
        <v>1077857</v>
      </c>
      <c r="I202" s="50">
        <f>I201+I194+I185+I171+I161+I152+I137+I127+I111+I102+I89+I75+I72+I63+I55+I45+I42+I33+I19</f>
        <v>3897.468305084745</v>
      </c>
      <c r="J202" s="50">
        <f>J201+J194+J185+J171+J161+J152+J137+J127+J111+J102+J89+J75+J72+J63+J55+J45+J42+J33+J19</f>
        <v>13047.779661016948</v>
      </c>
      <c r="K202" s="44"/>
    </row>
    <row r="203" spans="2:11" s="38" customFormat="1" ht="15">
      <c r="B203" s="41"/>
      <c r="C203" s="41"/>
      <c r="D203" s="41"/>
      <c r="E203" s="41"/>
      <c r="F203" s="41"/>
      <c r="H203" s="72"/>
      <c r="I203" s="34"/>
      <c r="J203" s="34"/>
      <c r="K203" s="34"/>
    </row>
    <row r="204" spans="2:11" s="38" customFormat="1" ht="15">
      <c r="B204" s="41"/>
      <c r="C204" s="41"/>
      <c r="D204" s="41"/>
      <c r="E204" s="41"/>
      <c r="F204" s="41"/>
      <c r="I204" s="34"/>
      <c r="J204" s="34"/>
      <c r="K204" s="34"/>
    </row>
    <row r="205" spans="2:11" s="38" customFormat="1" ht="15">
      <c r="B205" s="41"/>
      <c r="C205" s="41"/>
      <c r="D205" s="41"/>
      <c r="E205" s="41"/>
      <c r="F205" s="41"/>
      <c r="I205" s="34"/>
      <c r="J205" s="56"/>
      <c r="K205" s="34"/>
    </row>
    <row r="206" spans="2:11" s="38" customFormat="1" ht="15">
      <c r="B206" s="41"/>
      <c r="C206" s="41"/>
      <c r="D206" s="41"/>
      <c r="E206" s="41"/>
      <c r="F206" s="41"/>
      <c r="I206" s="34"/>
      <c r="J206" s="56"/>
      <c r="K206" s="34"/>
    </row>
    <row r="207" spans="2:11" s="38" customFormat="1" ht="15">
      <c r="B207" s="41"/>
      <c r="C207" s="41"/>
      <c r="D207" s="41"/>
      <c r="E207" s="41"/>
      <c r="F207" s="41"/>
      <c r="I207" s="34"/>
      <c r="J207" s="34"/>
      <c r="K207" s="34"/>
    </row>
    <row r="208" spans="2:11" s="38" customFormat="1" ht="15">
      <c r="B208" s="41"/>
      <c r="C208" s="41"/>
      <c r="D208" s="41"/>
      <c r="E208" s="41"/>
      <c r="F208" s="41"/>
      <c r="I208" s="34"/>
      <c r="J208" s="34"/>
      <c r="K208" s="34"/>
    </row>
    <row r="209" spans="2:11" s="38" customFormat="1" ht="15">
      <c r="B209" s="41"/>
      <c r="C209" s="41"/>
      <c r="D209" s="41"/>
      <c r="E209" s="41"/>
      <c r="F209" s="41"/>
      <c r="I209" s="34"/>
      <c r="J209" s="34"/>
      <c r="K209" s="34"/>
    </row>
    <row r="210" spans="2:11" s="38" customFormat="1" ht="15">
      <c r="B210" s="41"/>
      <c r="C210" s="41"/>
      <c r="D210" s="41"/>
      <c r="E210" s="41"/>
      <c r="F210" s="41"/>
      <c r="I210" s="34"/>
      <c r="J210" s="34"/>
      <c r="K210" s="34"/>
    </row>
    <row r="211" spans="2:11" s="38" customFormat="1" ht="15">
      <c r="B211" s="41"/>
      <c r="C211" s="41"/>
      <c r="D211" s="41"/>
      <c r="E211" s="41"/>
      <c r="F211" s="41"/>
      <c r="I211" s="34"/>
      <c r="J211" s="34"/>
      <c r="K211" s="34"/>
    </row>
    <row r="212" spans="2:11" s="38" customFormat="1" ht="15">
      <c r="B212" s="41"/>
      <c r="C212" s="41"/>
      <c r="D212" s="41"/>
      <c r="E212" s="41"/>
      <c r="F212" s="41"/>
      <c r="I212" s="34"/>
      <c r="J212" s="34"/>
      <c r="K212" s="34"/>
    </row>
    <row r="213" spans="2:11" s="38" customFormat="1" ht="15">
      <c r="B213" s="41"/>
      <c r="C213" s="41"/>
      <c r="D213" s="41"/>
      <c r="E213" s="41"/>
      <c r="F213" s="41"/>
      <c r="I213" s="34"/>
      <c r="J213" s="34"/>
      <c r="K213" s="34"/>
    </row>
    <row r="214" spans="2:11" s="38" customFormat="1" ht="15">
      <c r="B214" s="41"/>
      <c r="C214" s="41"/>
      <c r="D214" s="41"/>
      <c r="E214" s="41"/>
      <c r="F214" s="41"/>
      <c r="I214" s="34"/>
      <c r="J214" s="34"/>
      <c r="K214" s="34"/>
    </row>
    <row r="215" spans="2:11" s="38" customFormat="1" ht="15">
      <c r="B215" s="41"/>
      <c r="C215" s="41"/>
      <c r="D215" s="41"/>
      <c r="E215" s="41"/>
      <c r="F215" s="41"/>
      <c r="I215" s="34"/>
      <c r="J215" s="34"/>
      <c r="K215" s="34"/>
    </row>
    <row r="216" spans="2:11" s="38" customFormat="1" ht="15">
      <c r="B216" s="41"/>
      <c r="C216" s="41"/>
      <c r="D216" s="41"/>
      <c r="E216" s="41"/>
      <c r="F216" s="41"/>
      <c r="I216" s="34"/>
      <c r="J216" s="34"/>
      <c r="K216" s="34"/>
    </row>
    <row r="217" spans="2:11" s="38" customFormat="1" ht="15">
      <c r="B217" s="41"/>
      <c r="C217" s="41"/>
      <c r="D217" s="41"/>
      <c r="E217" s="41"/>
      <c r="F217" s="41"/>
      <c r="I217" s="34"/>
      <c r="J217" s="34"/>
      <c r="K217" s="34"/>
    </row>
    <row r="218" spans="2:11" s="38" customFormat="1" ht="15">
      <c r="B218" s="41"/>
      <c r="C218" s="41"/>
      <c r="D218" s="41"/>
      <c r="E218" s="41"/>
      <c r="F218" s="41"/>
      <c r="I218" s="34"/>
      <c r="J218" s="34"/>
      <c r="K218" s="34"/>
    </row>
    <row r="219" spans="2:11" s="38" customFormat="1" ht="15">
      <c r="B219" s="41"/>
      <c r="C219" s="41"/>
      <c r="D219" s="41"/>
      <c r="E219" s="41"/>
      <c r="F219" s="41"/>
      <c r="I219" s="34"/>
      <c r="J219" s="34"/>
      <c r="K219" s="34"/>
    </row>
    <row r="220" spans="2:11" s="38" customFormat="1" ht="15">
      <c r="B220" s="41"/>
      <c r="C220" s="41"/>
      <c r="D220" s="41"/>
      <c r="E220" s="41"/>
      <c r="F220" s="41"/>
      <c r="I220" s="34"/>
      <c r="J220" s="34"/>
      <c r="K220" s="34"/>
    </row>
    <row r="221" spans="2:11" s="38" customFormat="1" ht="15">
      <c r="B221" s="41"/>
      <c r="C221" s="41"/>
      <c r="D221" s="41"/>
      <c r="E221" s="41"/>
      <c r="F221" s="41"/>
      <c r="I221" s="34"/>
      <c r="J221" s="34"/>
      <c r="K221" s="34"/>
    </row>
    <row r="222" spans="2:11" s="38" customFormat="1" ht="15">
      <c r="B222" s="41"/>
      <c r="C222" s="41"/>
      <c r="D222" s="41"/>
      <c r="E222" s="41"/>
      <c r="F222" s="41"/>
      <c r="I222" s="34"/>
      <c r="J222" s="34"/>
      <c r="K222" s="34"/>
    </row>
    <row r="223" spans="2:11" s="38" customFormat="1" ht="15">
      <c r="B223" s="41"/>
      <c r="C223" s="41"/>
      <c r="D223" s="41"/>
      <c r="E223" s="41"/>
      <c r="F223" s="41"/>
      <c r="I223" s="34"/>
      <c r="J223" s="34"/>
      <c r="K223" s="34"/>
    </row>
    <row r="224" spans="2:11" s="38" customFormat="1" ht="15">
      <c r="B224" s="41"/>
      <c r="C224" s="41"/>
      <c r="D224" s="41"/>
      <c r="E224" s="41"/>
      <c r="F224" s="41"/>
      <c r="I224" s="34"/>
      <c r="J224" s="34"/>
      <c r="K224" s="34"/>
    </row>
    <row r="225" spans="2:11" s="38" customFormat="1" ht="15">
      <c r="B225" s="41"/>
      <c r="C225" s="41"/>
      <c r="D225" s="41"/>
      <c r="E225" s="41"/>
      <c r="F225" s="41"/>
      <c r="I225" s="34"/>
      <c r="J225" s="34"/>
      <c r="K225" s="34"/>
    </row>
    <row r="226" spans="2:11" s="38" customFormat="1" ht="15">
      <c r="B226" s="41"/>
      <c r="C226" s="41"/>
      <c r="D226" s="41"/>
      <c r="E226" s="41"/>
      <c r="F226" s="41"/>
      <c r="I226" s="34"/>
      <c r="J226" s="34"/>
      <c r="K226" s="34"/>
    </row>
    <row r="227" spans="2:11" s="38" customFormat="1" ht="15">
      <c r="B227" s="41"/>
      <c r="C227" s="41"/>
      <c r="D227" s="41"/>
      <c r="E227" s="41"/>
      <c r="F227" s="41"/>
      <c r="I227" s="34"/>
      <c r="J227" s="34"/>
      <c r="K227" s="34"/>
    </row>
    <row r="228" spans="2:11" s="38" customFormat="1" ht="15">
      <c r="B228" s="41"/>
      <c r="C228" s="41"/>
      <c r="D228" s="41"/>
      <c r="E228" s="41"/>
      <c r="F228" s="41"/>
      <c r="I228" s="34"/>
      <c r="J228" s="34"/>
      <c r="K228" s="34"/>
    </row>
    <row r="229" spans="2:11" s="38" customFormat="1" ht="15">
      <c r="B229" s="41"/>
      <c r="C229" s="41"/>
      <c r="D229" s="41"/>
      <c r="E229" s="41"/>
      <c r="F229" s="41"/>
      <c r="I229" s="34"/>
      <c r="J229" s="34"/>
      <c r="K229" s="34"/>
    </row>
    <row r="230" spans="2:11" s="38" customFormat="1" ht="15">
      <c r="B230" s="41"/>
      <c r="C230" s="41"/>
      <c r="D230" s="41"/>
      <c r="E230" s="41"/>
      <c r="F230" s="41"/>
      <c r="I230" s="34"/>
      <c r="J230" s="34"/>
      <c r="K230" s="34"/>
    </row>
    <row r="231" spans="2:11" s="38" customFormat="1" ht="15">
      <c r="B231" s="41"/>
      <c r="C231" s="41"/>
      <c r="D231" s="41"/>
      <c r="E231" s="41"/>
      <c r="F231" s="41"/>
      <c r="I231" s="34"/>
      <c r="J231" s="34"/>
      <c r="K231" s="34"/>
    </row>
    <row r="232" spans="2:11" s="38" customFormat="1" ht="15">
      <c r="B232" s="41"/>
      <c r="C232" s="41"/>
      <c r="D232" s="41"/>
      <c r="E232" s="41"/>
      <c r="F232" s="41"/>
      <c r="I232" s="34"/>
      <c r="J232" s="34"/>
      <c r="K232" s="34"/>
    </row>
    <row r="233" spans="2:11" s="38" customFormat="1" ht="15">
      <c r="B233" s="41"/>
      <c r="C233" s="41"/>
      <c r="D233" s="41"/>
      <c r="E233" s="41"/>
      <c r="F233" s="41"/>
      <c r="I233" s="34"/>
      <c r="J233" s="34"/>
      <c r="K233" s="34"/>
    </row>
    <row r="234" spans="2:11" s="38" customFormat="1" ht="15">
      <c r="B234" s="41"/>
      <c r="C234" s="41"/>
      <c r="D234" s="41"/>
      <c r="E234" s="41"/>
      <c r="F234" s="41"/>
      <c r="I234" s="34"/>
      <c r="J234" s="34"/>
      <c r="K234" s="34"/>
    </row>
    <row r="235" spans="2:11" s="38" customFormat="1" ht="15">
      <c r="B235" s="41"/>
      <c r="C235" s="41"/>
      <c r="D235" s="41"/>
      <c r="E235" s="41"/>
      <c r="F235" s="41"/>
      <c r="I235" s="34"/>
      <c r="J235" s="34"/>
      <c r="K235" s="34"/>
    </row>
    <row r="236" spans="2:11" s="38" customFormat="1" ht="15">
      <c r="B236" s="41"/>
      <c r="C236" s="41"/>
      <c r="D236" s="41"/>
      <c r="E236" s="41"/>
      <c r="F236" s="41"/>
      <c r="I236" s="34"/>
      <c r="J236" s="34"/>
      <c r="K236" s="34"/>
    </row>
    <row r="237" spans="2:11" s="38" customFormat="1" ht="15">
      <c r="B237" s="41"/>
      <c r="C237" s="41"/>
      <c r="D237" s="41"/>
      <c r="E237" s="41"/>
      <c r="F237" s="41"/>
      <c r="I237" s="34"/>
      <c r="J237" s="34"/>
      <c r="K237" s="34"/>
    </row>
    <row r="238" spans="2:11" s="38" customFormat="1" ht="15">
      <c r="B238" s="41"/>
      <c r="C238" s="41"/>
      <c r="D238" s="41"/>
      <c r="E238" s="41"/>
      <c r="F238" s="41"/>
      <c r="I238" s="34"/>
      <c r="J238" s="34"/>
      <c r="K238" s="34"/>
    </row>
    <row r="239" spans="2:11" s="38" customFormat="1" ht="15">
      <c r="B239" s="41"/>
      <c r="C239" s="41"/>
      <c r="D239" s="41"/>
      <c r="E239" s="41"/>
      <c r="F239" s="41"/>
      <c r="I239" s="34"/>
      <c r="J239" s="34"/>
      <c r="K239" s="34"/>
    </row>
    <row r="240" spans="2:11" s="38" customFormat="1" ht="15">
      <c r="B240" s="41"/>
      <c r="C240" s="41"/>
      <c r="D240" s="41"/>
      <c r="E240" s="41"/>
      <c r="F240" s="41"/>
      <c r="I240" s="34"/>
      <c r="J240" s="34"/>
      <c r="K240" s="34"/>
    </row>
    <row r="241" spans="2:11" s="38" customFormat="1" ht="15">
      <c r="B241" s="41"/>
      <c r="C241" s="41"/>
      <c r="D241" s="41"/>
      <c r="E241" s="41"/>
      <c r="F241" s="41"/>
      <c r="I241" s="34"/>
      <c r="J241" s="34"/>
      <c r="K241" s="34"/>
    </row>
    <row r="242" spans="2:11" s="38" customFormat="1" ht="15">
      <c r="B242" s="41"/>
      <c r="C242" s="41"/>
      <c r="D242" s="41"/>
      <c r="E242" s="41"/>
      <c r="F242" s="41"/>
      <c r="I242" s="34"/>
      <c r="J242" s="34"/>
      <c r="K242" s="34"/>
    </row>
    <row r="243" spans="2:11" s="38" customFormat="1" ht="15">
      <c r="B243" s="41"/>
      <c r="C243" s="41"/>
      <c r="D243" s="41"/>
      <c r="E243" s="41"/>
      <c r="F243" s="41"/>
      <c r="I243" s="34"/>
      <c r="J243" s="34"/>
      <c r="K243" s="34"/>
    </row>
    <row r="244" spans="2:11" s="38" customFormat="1" ht="15">
      <c r="B244" s="41"/>
      <c r="C244" s="41"/>
      <c r="D244" s="41"/>
      <c r="E244" s="41"/>
      <c r="F244" s="41"/>
      <c r="I244" s="34"/>
      <c r="J244" s="34"/>
      <c r="K244" s="34"/>
    </row>
    <row r="245" spans="2:11" s="38" customFormat="1" ht="15">
      <c r="B245" s="41"/>
      <c r="C245" s="41"/>
      <c r="D245" s="41"/>
      <c r="E245" s="41"/>
      <c r="F245" s="41"/>
      <c r="I245" s="34"/>
      <c r="J245" s="34"/>
      <c r="K245" s="34"/>
    </row>
    <row r="246" spans="2:11" s="38" customFormat="1" ht="15">
      <c r="B246" s="41"/>
      <c r="C246" s="41"/>
      <c r="D246" s="41"/>
      <c r="E246" s="41"/>
      <c r="F246" s="41"/>
      <c r="I246" s="34"/>
      <c r="J246" s="34"/>
      <c r="K246" s="34"/>
    </row>
    <row r="247" spans="2:11" s="38" customFormat="1" ht="15">
      <c r="B247" s="41"/>
      <c r="C247" s="41"/>
      <c r="D247" s="41"/>
      <c r="E247" s="41"/>
      <c r="F247" s="41"/>
      <c r="I247" s="34"/>
      <c r="J247" s="34"/>
      <c r="K247" s="34"/>
    </row>
    <row r="248" spans="2:11" s="38" customFormat="1" ht="15">
      <c r="B248" s="41"/>
      <c r="C248" s="41"/>
      <c r="D248" s="41"/>
      <c r="E248" s="41"/>
      <c r="F248" s="41"/>
      <c r="I248" s="34"/>
      <c r="J248" s="34"/>
      <c r="K248" s="34"/>
    </row>
    <row r="249" spans="2:11" s="38" customFormat="1" ht="15">
      <c r="B249" s="41"/>
      <c r="C249" s="41"/>
      <c r="D249" s="41"/>
      <c r="E249" s="41"/>
      <c r="F249" s="41"/>
      <c r="I249" s="34"/>
      <c r="J249" s="34"/>
      <c r="K249" s="34"/>
    </row>
    <row r="250" spans="2:11" s="38" customFormat="1" ht="15">
      <c r="B250" s="41"/>
      <c r="C250" s="41"/>
      <c r="D250" s="41"/>
      <c r="E250" s="41"/>
      <c r="F250" s="41"/>
      <c r="I250" s="34"/>
      <c r="J250" s="34"/>
      <c r="K250" s="34"/>
    </row>
    <row r="251" spans="2:11" s="38" customFormat="1" ht="15">
      <c r="B251" s="41"/>
      <c r="C251" s="41"/>
      <c r="D251" s="41"/>
      <c r="E251" s="41"/>
      <c r="F251" s="41"/>
      <c r="I251" s="34"/>
      <c r="J251" s="34"/>
      <c r="K251" s="34"/>
    </row>
    <row r="252" spans="2:11" s="38" customFormat="1" ht="15">
      <c r="B252" s="41"/>
      <c r="C252" s="41"/>
      <c r="D252" s="41"/>
      <c r="E252" s="41"/>
      <c r="F252" s="41"/>
      <c r="I252" s="34"/>
      <c r="J252" s="34"/>
      <c r="K252" s="34"/>
    </row>
    <row r="253" spans="2:11" s="38" customFormat="1" ht="15">
      <c r="B253" s="41"/>
      <c r="C253" s="41"/>
      <c r="D253" s="41"/>
      <c r="E253" s="41"/>
      <c r="F253" s="41"/>
      <c r="I253" s="34"/>
      <c r="J253" s="34"/>
      <c r="K253" s="34"/>
    </row>
    <row r="254" spans="2:11" s="38" customFormat="1" ht="15">
      <c r="B254" s="41"/>
      <c r="C254" s="41"/>
      <c r="D254" s="41"/>
      <c r="E254" s="41"/>
      <c r="F254" s="41"/>
      <c r="I254" s="34"/>
      <c r="J254" s="34"/>
      <c r="K254" s="34"/>
    </row>
    <row r="255" spans="2:11" s="38" customFormat="1" ht="15">
      <c r="B255" s="41"/>
      <c r="C255" s="41"/>
      <c r="D255" s="41"/>
      <c r="E255" s="41"/>
      <c r="F255" s="41"/>
      <c r="I255" s="34"/>
      <c r="J255" s="34"/>
      <c r="K255" s="34"/>
    </row>
    <row r="256" spans="2:11" s="38" customFormat="1" ht="15">
      <c r="B256" s="41"/>
      <c r="C256" s="41"/>
      <c r="D256" s="41"/>
      <c r="E256" s="41"/>
      <c r="F256" s="41"/>
      <c r="I256" s="34"/>
      <c r="J256" s="34"/>
      <c r="K256" s="34"/>
    </row>
    <row r="257" spans="2:11" s="38" customFormat="1" ht="15">
      <c r="B257" s="41"/>
      <c r="C257" s="41"/>
      <c r="D257" s="41"/>
      <c r="E257" s="41"/>
      <c r="F257" s="41"/>
      <c r="I257" s="34"/>
      <c r="J257" s="34"/>
      <c r="K257" s="34"/>
    </row>
    <row r="258" spans="2:11" s="38" customFormat="1" ht="15">
      <c r="B258" s="41"/>
      <c r="C258" s="41"/>
      <c r="D258" s="41"/>
      <c r="E258" s="41"/>
      <c r="F258" s="41"/>
      <c r="I258" s="34"/>
      <c r="J258" s="34"/>
      <c r="K258" s="34"/>
    </row>
    <row r="259" spans="2:11" s="38" customFormat="1" ht="15">
      <c r="B259" s="41"/>
      <c r="C259" s="41"/>
      <c r="D259" s="41"/>
      <c r="E259" s="41"/>
      <c r="F259" s="41"/>
      <c r="I259" s="34"/>
      <c r="J259" s="34"/>
      <c r="K259" s="34"/>
    </row>
    <row r="260" spans="2:11" s="38" customFormat="1" ht="15">
      <c r="B260" s="41"/>
      <c r="C260" s="41"/>
      <c r="D260" s="41"/>
      <c r="E260" s="41"/>
      <c r="F260" s="41"/>
      <c r="I260" s="34"/>
      <c r="J260" s="34"/>
      <c r="K260" s="34"/>
    </row>
    <row r="261" spans="2:11" s="38" customFormat="1" ht="15">
      <c r="B261" s="41"/>
      <c r="C261" s="41"/>
      <c r="D261" s="41"/>
      <c r="E261" s="41"/>
      <c r="F261" s="41"/>
      <c r="I261" s="34"/>
      <c r="J261" s="34"/>
      <c r="K261" s="34"/>
    </row>
    <row r="262" spans="2:11" s="38" customFormat="1" ht="15">
      <c r="B262" s="41"/>
      <c r="C262" s="41"/>
      <c r="D262" s="41"/>
      <c r="E262" s="41"/>
      <c r="F262" s="41"/>
      <c r="I262" s="34"/>
      <c r="J262" s="34"/>
      <c r="K262" s="34"/>
    </row>
    <row r="263" spans="2:11" s="38" customFormat="1" ht="15">
      <c r="B263" s="41"/>
      <c r="C263" s="41"/>
      <c r="D263" s="41"/>
      <c r="E263" s="41"/>
      <c r="F263" s="41"/>
      <c r="I263" s="34"/>
      <c r="J263" s="34"/>
      <c r="K263" s="34"/>
    </row>
    <row r="264" spans="2:11" s="38" customFormat="1" ht="15">
      <c r="B264" s="41"/>
      <c r="C264" s="41"/>
      <c r="D264" s="41"/>
      <c r="E264" s="41"/>
      <c r="F264" s="41"/>
      <c r="I264" s="34"/>
      <c r="J264" s="34"/>
      <c r="K264" s="34"/>
    </row>
    <row r="265" spans="2:11" s="38" customFormat="1" ht="15">
      <c r="B265" s="41"/>
      <c r="C265" s="41"/>
      <c r="D265" s="41"/>
      <c r="E265" s="41"/>
      <c r="F265" s="41"/>
      <c r="I265" s="34"/>
      <c r="J265" s="34"/>
      <c r="K265" s="34"/>
    </row>
    <row r="266" spans="2:11" s="38" customFormat="1" ht="15">
      <c r="B266" s="41"/>
      <c r="C266" s="41"/>
      <c r="D266" s="41"/>
      <c r="E266" s="41"/>
      <c r="F266" s="41"/>
      <c r="I266" s="34"/>
      <c r="J266" s="34"/>
      <c r="K266" s="34"/>
    </row>
    <row r="267" spans="2:11" s="38" customFormat="1" ht="15">
      <c r="B267" s="41"/>
      <c r="C267" s="41"/>
      <c r="D267" s="41"/>
      <c r="E267" s="41"/>
      <c r="F267" s="41"/>
      <c r="I267" s="34"/>
      <c r="J267" s="34"/>
      <c r="K267" s="34"/>
    </row>
    <row r="268" spans="2:11" s="38" customFormat="1" ht="15">
      <c r="B268" s="41"/>
      <c r="C268" s="41"/>
      <c r="D268" s="41"/>
      <c r="E268" s="41"/>
      <c r="F268" s="41"/>
      <c r="I268" s="34"/>
      <c r="J268" s="34"/>
      <c r="K268" s="34"/>
    </row>
    <row r="269" spans="2:11" s="38" customFormat="1" ht="15">
      <c r="B269" s="41"/>
      <c r="C269" s="41"/>
      <c r="D269" s="41"/>
      <c r="E269" s="41"/>
      <c r="F269" s="41"/>
      <c r="I269" s="34"/>
      <c r="J269" s="34"/>
      <c r="K269" s="34"/>
    </row>
    <row r="270" spans="2:11" s="38" customFormat="1" ht="15">
      <c r="B270" s="41"/>
      <c r="C270" s="41"/>
      <c r="D270" s="41"/>
      <c r="E270" s="41"/>
      <c r="F270" s="41"/>
      <c r="I270" s="34"/>
      <c r="J270" s="34"/>
      <c r="K270" s="34"/>
    </row>
    <row r="271" spans="2:11" s="38" customFormat="1" ht="15">
      <c r="B271" s="41"/>
      <c r="C271" s="41"/>
      <c r="D271" s="41"/>
      <c r="E271" s="41"/>
      <c r="F271" s="41"/>
      <c r="I271" s="34"/>
      <c r="J271" s="34"/>
      <c r="K271" s="34"/>
    </row>
    <row r="272" spans="2:11" s="38" customFormat="1" ht="15">
      <c r="B272" s="41"/>
      <c r="C272" s="41"/>
      <c r="D272" s="41"/>
      <c r="E272" s="41"/>
      <c r="F272" s="41"/>
      <c r="I272" s="34"/>
      <c r="J272" s="34"/>
      <c r="K272" s="34"/>
    </row>
    <row r="273" spans="2:11" s="38" customFormat="1" ht="15">
      <c r="B273" s="41"/>
      <c r="C273" s="41"/>
      <c r="D273" s="41"/>
      <c r="E273" s="41"/>
      <c r="F273" s="41"/>
      <c r="I273" s="34"/>
      <c r="J273" s="34"/>
      <c r="K273" s="34"/>
    </row>
    <row r="274" spans="2:11" s="38" customFormat="1" ht="15">
      <c r="B274" s="41"/>
      <c r="C274" s="41"/>
      <c r="D274" s="41"/>
      <c r="E274" s="41"/>
      <c r="F274" s="41"/>
      <c r="I274" s="34"/>
      <c r="J274" s="34"/>
      <c r="K274" s="34"/>
    </row>
    <row r="275" spans="2:11" s="38" customFormat="1" ht="15">
      <c r="B275" s="41"/>
      <c r="C275" s="41"/>
      <c r="D275" s="41"/>
      <c r="E275" s="41"/>
      <c r="F275" s="41"/>
      <c r="I275" s="34"/>
      <c r="J275" s="34"/>
      <c r="K275" s="34"/>
    </row>
    <row r="276" spans="2:11" s="38" customFormat="1" ht="15">
      <c r="B276" s="41"/>
      <c r="C276" s="41"/>
      <c r="D276" s="41"/>
      <c r="E276" s="41"/>
      <c r="F276" s="41"/>
      <c r="I276" s="34"/>
      <c r="J276" s="34"/>
      <c r="K276" s="34"/>
    </row>
    <row r="277" spans="2:11" s="38" customFormat="1" ht="15">
      <c r="B277" s="41"/>
      <c r="C277" s="41"/>
      <c r="D277" s="41"/>
      <c r="E277" s="41"/>
      <c r="F277" s="41"/>
      <c r="I277" s="34"/>
      <c r="J277" s="34"/>
      <c r="K277" s="34"/>
    </row>
    <row r="278" spans="2:11" s="38" customFormat="1" ht="15">
      <c r="B278" s="41"/>
      <c r="C278" s="41"/>
      <c r="D278" s="41"/>
      <c r="E278" s="41"/>
      <c r="F278" s="41"/>
      <c r="I278" s="34"/>
      <c r="J278" s="34"/>
      <c r="K278" s="34"/>
    </row>
    <row r="279" spans="2:11" s="38" customFormat="1" ht="15">
      <c r="B279" s="41"/>
      <c r="C279" s="41"/>
      <c r="D279" s="41"/>
      <c r="E279" s="41"/>
      <c r="F279" s="41"/>
      <c r="I279" s="34"/>
      <c r="J279" s="34"/>
      <c r="K279" s="34"/>
    </row>
    <row r="280" spans="2:11" s="38" customFormat="1" ht="15">
      <c r="B280" s="41"/>
      <c r="C280" s="41"/>
      <c r="D280" s="41"/>
      <c r="E280" s="41"/>
      <c r="F280" s="41"/>
      <c r="I280" s="34"/>
      <c r="J280" s="34"/>
      <c r="K280" s="34"/>
    </row>
    <row r="281" spans="2:11" s="38" customFormat="1" ht="15">
      <c r="B281" s="41"/>
      <c r="C281" s="41"/>
      <c r="D281" s="41"/>
      <c r="E281" s="41"/>
      <c r="F281" s="41"/>
      <c r="I281" s="34"/>
      <c r="J281" s="34"/>
      <c r="K281" s="34"/>
    </row>
    <row r="282" spans="2:11" s="38" customFormat="1" ht="15">
      <c r="B282" s="41"/>
      <c r="C282" s="41"/>
      <c r="D282" s="41"/>
      <c r="E282" s="41"/>
      <c r="F282" s="41"/>
      <c r="I282" s="34"/>
      <c r="J282" s="34"/>
      <c r="K282" s="34"/>
    </row>
    <row r="283" spans="2:11" s="38" customFormat="1" ht="15">
      <c r="B283" s="41"/>
      <c r="C283" s="41"/>
      <c r="D283" s="41"/>
      <c r="E283" s="41"/>
      <c r="F283" s="41"/>
      <c r="I283" s="34"/>
      <c r="J283" s="34"/>
      <c r="K283" s="34"/>
    </row>
    <row r="284" spans="2:11" s="38" customFormat="1" ht="15">
      <c r="B284" s="41"/>
      <c r="C284" s="41"/>
      <c r="D284" s="41"/>
      <c r="E284" s="41"/>
      <c r="F284" s="41"/>
      <c r="I284" s="34"/>
      <c r="J284" s="34"/>
      <c r="K284" s="34"/>
    </row>
    <row r="285" spans="2:11" s="38" customFormat="1" ht="15">
      <c r="B285" s="41"/>
      <c r="C285" s="41"/>
      <c r="D285" s="41"/>
      <c r="E285" s="41"/>
      <c r="F285" s="41"/>
      <c r="I285" s="34"/>
      <c r="J285" s="34"/>
      <c r="K285" s="34"/>
    </row>
    <row r="286" spans="2:11" s="38" customFormat="1" ht="15">
      <c r="B286" s="41"/>
      <c r="C286" s="41"/>
      <c r="D286" s="41"/>
      <c r="E286" s="41"/>
      <c r="F286" s="41"/>
      <c r="I286" s="34"/>
      <c r="J286" s="34"/>
      <c r="K286" s="34"/>
    </row>
    <row r="287" spans="2:11" s="38" customFormat="1" ht="15">
      <c r="B287" s="41"/>
      <c r="C287" s="41"/>
      <c r="D287" s="41"/>
      <c r="E287" s="41"/>
      <c r="F287" s="41"/>
      <c r="I287" s="34"/>
      <c r="J287" s="34"/>
      <c r="K287" s="34"/>
    </row>
    <row r="288" spans="2:11" s="38" customFormat="1" ht="15">
      <c r="B288" s="41"/>
      <c r="C288" s="41"/>
      <c r="D288" s="41"/>
      <c r="E288" s="41"/>
      <c r="F288" s="41"/>
      <c r="I288" s="34"/>
      <c r="J288" s="34"/>
      <c r="K288" s="34"/>
    </row>
    <row r="289" spans="2:11" s="38" customFormat="1" ht="15">
      <c r="B289" s="41"/>
      <c r="C289" s="41"/>
      <c r="D289" s="41"/>
      <c r="E289" s="41"/>
      <c r="F289" s="41"/>
      <c r="I289" s="34"/>
      <c r="J289" s="34"/>
      <c r="K289" s="34"/>
    </row>
    <row r="290" spans="2:11" s="38" customFormat="1" ht="15">
      <c r="B290" s="41"/>
      <c r="C290" s="41"/>
      <c r="D290" s="41"/>
      <c r="E290" s="41"/>
      <c r="F290" s="41"/>
      <c r="I290" s="34"/>
      <c r="J290" s="34"/>
      <c r="K290" s="34"/>
    </row>
    <row r="291" spans="2:11" s="38" customFormat="1" ht="15">
      <c r="B291" s="41"/>
      <c r="C291" s="41"/>
      <c r="D291" s="41"/>
      <c r="E291" s="41"/>
      <c r="F291" s="41"/>
      <c r="I291" s="34"/>
      <c r="J291" s="34"/>
      <c r="K291" s="34"/>
    </row>
    <row r="292" spans="2:11" s="38" customFormat="1" ht="15">
      <c r="B292" s="41"/>
      <c r="C292" s="41"/>
      <c r="D292" s="41"/>
      <c r="E292" s="41"/>
      <c r="F292" s="41"/>
      <c r="I292" s="34"/>
      <c r="J292" s="34"/>
      <c r="K292" s="34"/>
    </row>
    <row r="293" spans="2:11" s="38" customFormat="1" ht="15">
      <c r="B293" s="41"/>
      <c r="C293" s="41"/>
      <c r="D293" s="41"/>
      <c r="E293" s="41"/>
      <c r="F293" s="41"/>
      <c r="I293" s="34"/>
      <c r="J293" s="34"/>
      <c r="K293" s="34"/>
    </row>
    <row r="294" spans="2:11" s="38" customFormat="1" ht="15">
      <c r="B294" s="41"/>
      <c r="C294" s="41"/>
      <c r="D294" s="41"/>
      <c r="E294" s="41"/>
      <c r="F294" s="41"/>
      <c r="I294" s="34"/>
      <c r="J294" s="34"/>
      <c r="K294" s="34"/>
    </row>
    <row r="295" spans="2:11" s="38" customFormat="1" ht="15">
      <c r="B295" s="41"/>
      <c r="C295" s="41"/>
      <c r="D295" s="41"/>
      <c r="E295" s="41"/>
      <c r="F295" s="41"/>
      <c r="I295" s="34"/>
      <c r="J295" s="34"/>
      <c r="K295" s="34"/>
    </row>
    <row r="296" spans="2:11" s="38" customFormat="1" ht="15">
      <c r="B296" s="41"/>
      <c r="C296" s="41"/>
      <c r="D296" s="41"/>
      <c r="E296" s="41"/>
      <c r="F296" s="41"/>
      <c r="I296" s="34"/>
      <c r="J296" s="34"/>
      <c r="K296" s="34"/>
    </row>
    <row r="297" spans="2:11" s="38" customFormat="1" ht="15">
      <c r="B297" s="41"/>
      <c r="C297" s="41"/>
      <c r="D297" s="41"/>
      <c r="E297" s="41"/>
      <c r="F297" s="41"/>
      <c r="I297" s="34"/>
      <c r="J297" s="34"/>
      <c r="K297" s="34"/>
    </row>
    <row r="298" spans="2:11" s="38" customFormat="1" ht="15">
      <c r="B298" s="41"/>
      <c r="C298" s="41"/>
      <c r="D298" s="41"/>
      <c r="E298" s="41"/>
      <c r="F298" s="41"/>
      <c r="I298" s="34"/>
      <c r="J298" s="34"/>
      <c r="K298" s="34"/>
    </row>
    <row r="299" spans="2:11" s="38" customFormat="1" ht="15">
      <c r="B299" s="41"/>
      <c r="C299" s="41"/>
      <c r="D299" s="41"/>
      <c r="E299" s="41"/>
      <c r="F299" s="41"/>
      <c r="I299" s="34"/>
      <c r="J299" s="34"/>
      <c r="K299" s="34"/>
    </row>
    <row r="300" spans="2:11" s="38" customFormat="1" ht="15">
      <c r="B300" s="41"/>
      <c r="C300" s="41"/>
      <c r="D300" s="41"/>
      <c r="E300" s="41"/>
      <c r="F300" s="41"/>
      <c r="I300" s="34"/>
      <c r="J300" s="34"/>
      <c r="K300" s="34"/>
    </row>
    <row r="301" spans="2:11" s="38" customFormat="1" ht="15">
      <c r="B301" s="41"/>
      <c r="C301" s="41"/>
      <c r="D301" s="41"/>
      <c r="E301" s="41"/>
      <c r="F301" s="41"/>
      <c r="I301" s="34"/>
      <c r="J301" s="34"/>
      <c r="K301" s="34"/>
    </row>
    <row r="302" spans="2:11" s="38" customFormat="1" ht="15">
      <c r="B302" s="41"/>
      <c r="C302" s="41"/>
      <c r="D302" s="41"/>
      <c r="E302" s="41"/>
      <c r="F302" s="41"/>
      <c r="I302" s="34"/>
      <c r="J302" s="34"/>
      <c r="K302" s="34"/>
    </row>
    <row r="303" spans="2:11" s="38" customFormat="1" ht="15">
      <c r="B303" s="41"/>
      <c r="C303" s="41"/>
      <c r="D303" s="41"/>
      <c r="E303" s="41"/>
      <c r="F303" s="41"/>
      <c r="I303" s="34"/>
      <c r="J303" s="34"/>
      <c r="K303" s="34"/>
    </row>
    <row r="304" spans="2:11" s="38" customFormat="1" ht="15">
      <c r="B304" s="41"/>
      <c r="C304" s="41"/>
      <c r="D304" s="41"/>
      <c r="E304" s="41"/>
      <c r="F304" s="41"/>
      <c r="I304" s="34"/>
      <c r="J304" s="34"/>
      <c r="K304" s="34"/>
    </row>
    <row r="305" spans="2:11" s="38" customFormat="1" ht="15">
      <c r="B305" s="41"/>
      <c r="C305" s="41"/>
      <c r="D305" s="41"/>
      <c r="E305" s="41"/>
      <c r="F305" s="41"/>
      <c r="I305" s="34"/>
      <c r="J305" s="34"/>
      <c r="K305" s="34"/>
    </row>
    <row r="306" spans="2:11" s="38" customFormat="1" ht="15">
      <c r="B306" s="41"/>
      <c r="C306" s="41"/>
      <c r="D306" s="41"/>
      <c r="E306" s="41"/>
      <c r="F306" s="41"/>
      <c r="I306" s="34"/>
      <c r="J306" s="34"/>
      <c r="K306" s="34"/>
    </row>
    <row r="307" spans="2:11" s="38" customFormat="1" ht="15">
      <c r="B307" s="41"/>
      <c r="C307" s="41"/>
      <c r="D307" s="41"/>
      <c r="E307" s="41"/>
      <c r="F307" s="41"/>
      <c r="I307" s="34"/>
      <c r="J307" s="34"/>
      <c r="K307" s="34"/>
    </row>
    <row r="308" spans="2:11" s="38" customFormat="1" ht="15">
      <c r="B308" s="41"/>
      <c r="C308" s="41"/>
      <c r="D308" s="41"/>
      <c r="E308" s="41"/>
      <c r="F308" s="41"/>
      <c r="I308" s="34"/>
      <c r="J308" s="34"/>
      <c r="K308" s="34"/>
    </row>
    <row r="309" spans="2:11" s="38" customFormat="1" ht="15">
      <c r="B309" s="41"/>
      <c r="C309" s="41"/>
      <c r="D309" s="41"/>
      <c r="E309" s="41"/>
      <c r="F309" s="41"/>
      <c r="I309" s="34"/>
      <c r="J309" s="34"/>
      <c r="K309" s="34"/>
    </row>
    <row r="310" spans="2:11" s="38" customFormat="1" ht="15">
      <c r="B310" s="41"/>
      <c r="C310" s="41"/>
      <c r="D310" s="41"/>
      <c r="E310" s="41"/>
      <c r="F310" s="41"/>
      <c r="I310" s="34"/>
      <c r="J310" s="34"/>
      <c r="K310" s="34"/>
    </row>
    <row r="311" spans="2:11" s="38" customFormat="1" ht="15">
      <c r="B311" s="41"/>
      <c r="C311" s="41"/>
      <c r="D311" s="41"/>
      <c r="E311" s="41"/>
      <c r="F311" s="41"/>
      <c r="I311" s="34"/>
      <c r="J311" s="34"/>
      <c r="K311" s="34"/>
    </row>
    <row r="312" spans="2:11" s="38" customFormat="1" ht="15">
      <c r="B312" s="41"/>
      <c r="C312" s="41"/>
      <c r="D312" s="41"/>
      <c r="E312" s="41"/>
      <c r="F312" s="41"/>
      <c r="I312" s="34"/>
      <c r="J312" s="34"/>
      <c r="K312" s="34"/>
    </row>
    <row r="313" spans="2:11" s="38" customFormat="1" ht="15">
      <c r="B313" s="41"/>
      <c r="C313" s="41"/>
      <c r="D313" s="41"/>
      <c r="E313" s="41"/>
      <c r="F313" s="41"/>
      <c r="I313" s="34"/>
      <c r="J313" s="34"/>
      <c r="K313" s="34"/>
    </row>
    <row r="314" spans="2:11" s="38" customFormat="1" ht="15">
      <c r="B314" s="41"/>
      <c r="C314" s="41"/>
      <c r="D314" s="41"/>
      <c r="E314" s="41"/>
      <c r="F314" s="41"/>
      <c r="I314" s="34"/>
      <c r="J314" s="34"/>
      <c r="K314" s="34"/>
    </row>
    <row r="315" spans="2:11" s="38" customFormat="1" ht="15">
      <c r="B315" s="41"/>
      <c r="C315" s="41"/>
      <c r="D315" s="41"/>
      <c r="E315" s="41"/>
      <c r="F315" s="41"/>
      <c r="I315" s="34"/>
      <c r="J315" s="34"/>
      <c r="K315" s="34"/>
    </row>
    <row r="316" spans="2:11" s="38" customFormat="1" ht="15">
      <c r="B316" s="41"/>
      <c r="C316" s="41"/>
      <c r="D316" s="41"/>
      <c r="E316" s="41"/>
      <c r="F316" s="41"/>
      <c r="I316" s="34"/>
      <c r="J316" s="34"/>
      <c r="K316" s="34"/>
    </row>
    <row r="317" spans="2:11" s="38" customFormat="1" ht="15">
      <c r="B317" s="41"/>
      <c r="C317" s="41"/>
      <c r="D317" s="41"/>
      <c r="E317" s="41"/>
      <c r="F317" s="41"/>
      <c r="I317" s="34"/>
      <c r="J317" s="34"/>
      <c r="K317" s="34"/>
    </row>
    <row r="318" spans="2:11" s="38" customFormat="1" ht="15">
      <c r="B318" s="41"/>
      <c r="C318" s="41"/>
      <c r="D318" s="41"/>
      <c r="E318" s="41"/>
      <c r="F318" s="41"/>
      <c r="I318" s="34"/>
      <c r="J318" s="34"/>
      <c r="K318" s="34"/>
    </row>
    <row r="319" spans="2:11" s="38" customFormat="1" ht="15">
      <c r="B319" s="41"/>
      <c r="C319" s="41"/>
      <c r="D319" s="41"/>
      <c r="E319" s="41"/>
      <c r="F319" s="41"/>
      <c r="I319" s="34"/>
      <c r="J319" s="34"/>
      <c r="K319" s="34"/>
    </row>
    <row r="320" spans="2:11" s="38" customFormat="1" ht="15">
      <c r="B320" s="41"/>
      <c r="C320" s="41"/>
      <c r="D320" s="41"/>
      <c r="E320" s="41"/>
      <c r="F320" s="41"/>
      <c r="I320" s="34"/>
      <c r="J320" s="34"/>
      <c r="K320" s="34"/>
    </row>
    <row r="321" spans="2:11" s="38" customFormat="1" ht="15">
      <c r="B321" s="41"/>
      <c r="C321" s="41"/>
      <c r="D321" s="41"/>
      <c r="E321" s="41"/>
      <c r="F321" s="41"/>
      <c r="I321" s="34"/>
      <c r="J321" s="34"/>
      <c r="K321" s="34"/>
    </row>
    <row r="322" spans="2:11" s="38" customFormat="1" ht="15">
      <c r="B322" s="41"/>
      <c r="C322" s="41"/>
      <c r="D322" s="41"/>
      <c r="E322" s="41"/>
      <c r="F322" s="41"/>
      <c r="I322" s="34"/>
      <c r="J322" s="34"/>
      <c r="K322" s="34"/>
    </row>
    <row r="323" spans="2:11" s="38" customFormat="1" ht="15">
      <c r="B323" s="41"/>
      <c r="C323" s="41"/>
      <c r="D323" s="41"/>
      <c r="E323" s="41"/>
      <c r="F323" s="41"/>
      <c r="I323" s="34"/>
      <c r="J323" s="34"/>
      <c r="K323" s="34"/>
    </row>
    <row r="324" spans="2:11" s="38" customFormat="1" ht="15">
      <c r="B324" s="41"/>
      <c r="C324" s="41"/>
      <c r="D324" s="41"/>
      <c r="E324" s="41"/>
      <c r="F324" s="41"/>
      <c r="I324" s="34"/>
      <c r="J324" s="34"/>
      <c r="K324" s="34"/>
    </row>
    <row r="325" spans="2:11" s="38" customFormat="1" ht="15">
      <c r="B325" s="41"/>
      <c r="C325" s="41"/>
      <c r="D325" s="41"/>
      <c r="E325" s="41"/>
      <c r="F325" s="41"/>
      <c r="I325" s="34"/>
      <c r="J325" s="34"/>
      <c r="K325" s="34"/>
    </row>
    <row r="326" spans="2:11" s="38" customFormat="1" ht="15">
      <c r="B326" s="41"/>
      <c r="C326" s="41"/>
      <c r="D326" s="41"/>
      <c r="E326" s="41"/>
      <c r="F326" s="41"/>
      <c r="I326" s="34"/>
      <c r="J326" s="34"/>
      <c r="K326" s="34"/>
    </row>
    <row r="327" spans="2:11" s="38" customFormat="1" ht="15">
      <c r="B327" s="41"/>
      <c r="C327" s="41"/>
      <c r="D327" s="41"/>
      <c r="E327" s="41"/>
      <c r="F327" s="41"/>
      <c r="I327" s="34"/>
      <c r="J327" s="34"/>
      <c r="K327" s="34"/>
    </row>
    <row r="328" spans="2:11" s="38" customFormat="1" ht="15">
      <c r="B328" s="41"/>
      <c r="C328" s="41"/>
      <c r="D328" s="41"/>
      <c r="E328" s="41"/>
      <c r="F328" s="41"/>
      <c r="I328" s="34"/>
      <c r="J328" s="34"/>
      <c r="K328" s="34"/>
    </row>
    <row r="329" spans="2:11" s="38" customFormat="1" ht="15">
      <c r="B329" s="41"/>
      <c r="C329" s="41"/>
      <c r="D329" s="41"/>
      <c r="E329" s="41"/>
      <c r="F329" s="41"/>
      <c r="I329" s="34"/>
      <c r="J329" s="34"/>
      <c r="K329" s="34"/>
    </row>
    <row r="330" spans="2:11" s="38" customFormat="1" ht="15">
      <c r="B330" s="41"/>
      <c r="C330" s="41"/>
      <c r="D330" s="41"/>
      <c r="E330" s="41"/>
      <c r="F330" s="41"/>
      <c r="I330" s="34"/>
      <c r="J330" s="34"/>
      <c r="K330" s="34"/>
    </row>
    <row r="331" spans="2:11" s="38" customFormat="1" ht="15">
      <c r="B331" s="41"/>
      <c r="C331" s="41"/>
      <c r="D331" s="41"/>
      <c r="E331" s="41"/>
      <c r="F331" s="41"/>
      <c r="I331" s="34"/>
      <c r="J331" s="34"/>
      <c r="K331" s="34"/>
    </row>
    <row r="332" spans="2:11" s="38" customFormat="1" ht="15">
      <c r="B332" s="41"/>
      <c r="C332" s="41"/>
      <c r="D332" s="41"/>
      <c r="E332" s="41"/>
      <c r="F332" s="41"/>
      <c r="I332" s="34"/>
      <c r="J332" s="34"/>
      <c r="K332" s="34"/>
    </row>
    <row r="333" spans="2:11" s="38" customFormat="1" ht="15">
      <c r="B333" s="41"/>
      <c r="C333" s="41"/>
      <c r="D333" s="41"/>
      <c r="E333" s="41"/>
      <c r="F333" s="41"/>
      <c r="I333" s="34"/>
      <c r="J333" s="34"/>
      <c r="K333" s="34"/>
    </row>
    <row r="334" spans="2:11" s="38" customFormat="1" ht="15">
      <c r="B334" s="41"/>
      <c r="C334" s="41"/>
      <c r="D334" s="41"/>
      <c r="E334" s="41"/>
      <c r="F334" s="41"/>
      <c r="I334" s="34"/>
      <c r="J334" s="34"/>
      <c r="K334" s="34"/>
    </row>
    <row r="335" spans="2:11" s="38" customFormat="1" ht="15">
      <c r="B335" s="41"/>
      <c r="C335" s="41"/>
      <c r="D335" s="41"/>
      <c r="E335" s="41"/>
      <c r="F335" s="41"/>
      <c r="I335" s="34"/>
      <c r="J335" s="34"/>
      <c r="K335" s="34"/>
    </row>
    <row r="336" spans="2:11" s="38" customFormat="1" ht="15">
      <c r="B336" s="41"/>
      <c r="C336" s="41"/>
      <c r="D336" s="41"/>
      <c r="E336" s="41"/>
      <c r="F336" s="41"/>
      <c r="I336" s="34"/>
      <c r="J336" s="34"/>
      <c r="K336" s="34"/>
    </row>
    <row r="337" spans="2:11" s="38" customFormat="1" ht="15">
      <c r="B337" s="41"/>
      <c r="C337" s="41"/>
      <c r="D337" s="41"/>
      <c r="E337" s="41"/>
      <c r="F337" s="41"/>
      <c r="I337" s="34"/>
      <c r="J337" s="34"/>
      <c r="K337" s="34"/>
    </row>
    <row r="338" spans="2:11" s="38" customFormat="1" ht="15">
      <c r="B338" s="41"/>
      <c r="C338" s="41"/>
      <c r="D338" s="41"/>
      <c r="E338" s="41"/>
      <c r="F338" s="41"/>
      <c r="I338" s="34"/>
      <c r="J338" s="34"/>
      <c r="K338" s="34"/>
    </row>
    <row r="339" spans="2:11" s="38" customFormat="1" ht="15">
      <c r="B339" s="41"/>
      <c r="C339" s="41"/>
      <c r="D339" s="41"/>
      <c r="E339" s="41"/>
      <c r="F339" s="41"/>
      <c r="I339" s="34"/>
      <c r="J339" s="34"/>
      <c r="K339" s="34"/>
    </row>
    <row r="340" spans="2:11" s="38" customFormat="1" ht="15">
      <c r="B340" s="41"/>
      <c r="C340" s="41"/>
      <c r="D340" s="41"/>
      <c r="E340" s="41"/>
      <c r="F340" s="41"/>
      <c r="I340" s="34"/>
      <c r="J340" s="34"/>
      <c r="K340" s="34"/>
    </row>
    <row r="341" spans="2:11" s="38" customFormat="1" ht="15">
      <c r="B341" s="41"/>
      <c r="C341" s="41"/>
      <c r="D341" s="41"/>
      <c r="E341" s="41"/>
      <c r="F341" s="41"/>
      <c r="I341" s="34"/>
      <c r="J341" s="34"/>
      <c r="K341" s="34"/>
    </row>
    <row r="342" spans="2:11" s="38" customFormat="1" ht="15">
      <c r="B342" s="41"/>
      <c r="C342" s="41"/>
      <c r="D342" s="41"/>
      <c r="E342" s="41"/>
      <c r="F342" s="41"/>
      <c r="I342" s="34"/>
      <c r="J342" s="34"/>
      <c r="K342" s="34"/>
    </row>
    <row r="343" spans="2:11" s="38" customFormat="1" ht="15">
      <c r="B343" s="41"/>
      <c r="C343" s="41"/>
      <c r="D343" s="41"/>
      <c r="E343" s="41"/>
      <c r="F343" s="41"/>
      <c r="I343" s="34"/>
      <c r="J343" s="34"/>
      <c r="K343" s="34"/>
    </row>
    <row r="344" spans="2:11" s="38" customFormat="1" ht="15">
      <c r="B344" s="41"/>
      <c r="C344" s="41"/>
      <c r="D344" s="41"/>
      <c r="E344" s="41"/>
      <c r="F344" s="41"/>
      <c r="I344" s="34"/>
      <c r="J344" s="34"/>
      <c r="K344" s="34"/>
    </row>
    <row r="345" spans="2:11" s="38" customFormat="1" ht="15">
      <c r="B345" s="41"/>
      <c r="C345" s="41"/>
      <c r="D345" s="41"/>
      <c r="E345" s="41"/>
      <c r="F345" s="41"/>
      <c r="I345" s="34"/>
      <c r="J345" s="34"/>
      <c r="K345" s="34"/>
    </row>
    <row r="346" spans="2:11" s="38" customFormat="1" ht="15">
      <c r="B346" s="41"/>
      <c r="C346" s="41"/>
      <c r="D346" s="41"/>
      <c r="E346" s="41"/>
      <c r="F346" s="41"/>
      <c r="I346" s="34"/>
      <c r="J346" s="34"/>
      <c r="K346" s="34"/>
    </row>
    <row r="347" spans="2:11" s="38" customFormat="1" ht="15">
      <c r="B347" s="41"/>
      <c r="C347" s="41"/>
      <c r="D347" s="41"/>
      <c r="E347" s="41"/>
      <c r="F347" s="41"/>
      <c r="I347" s="34"/>
      <c r="J347" s="34"/>
      <c r="K347" s="34"/>
    </row>
    <row r="348" spans="2:11" s="38" customFormat="1" ht="15">
      <c r="B348" s="41"/>
      <c r="C348" s="41"/>
      <c r="D348" s="41"/>
      <c r="E348" s="41"/>
      <c r="F348" s="41"/>
      <c r="I348" s="34"/>
      <c r="J348" s="34"/>
      <c r="K348" s="34"/>
    </row>
    <row r="349" spans="2:11" s="38" customFormat="1" ht="15">
      <c r="B349" s="41"/>
      <c r="C349" s="41"/>
      <c r="D349" s="41"/>
      <c r="E349" s="41"/>
      <c r="F349" s="41"/>
      <c r="I349" s="34"/>
      <c r="J349" s="34"/>
      <c r="K349" s="34"/>
    </row>
    <row r="350" spans="2:11" s="38" customFormat="1" ht="15">
      <c r="B350" s="41"/>
      <c r="C350" s="41"/>
      <c r="D350" s="41"/>
      <c r="E350" s="41"/>
      <c r="F350" s="41"/>
      <c r="I350" s="34"/>
      <c r="J350" s="34"/>
      <c r="K350" s="34"/>
    </row>
    <row r="351" spans="2:11" s="38" customFormat="1" ht="15">
      <c r="B351" s="41"/>
      <c r="C351" s="41"/>
      <c r="D351" s="41"/>
      <c r="E351" s="41"/>
      <c r="F351" s="41"/>
      <c r="I351" s="34"/>
      <c r="J351" s="34"/>
      <c r="K351" s="34"/>
    </row>
    <row r="352" spans="2:11" s="38" customFormat="1" ht="15">
      <c r="B352" s="41"/>
      <c r="C352" s="41"/>
      <c r="D352" s="41"/>
      <c r="E352" s="41"/>
      <c r="F352" s="41"/>
      <c r="I352" s="34"/>
      <c r="J352" s="34"/>
      <c r="K352" s="34"/>
    </row>
    <row r="353" spans="2:11" s="38" customFormat="1" ht="15">
      <c r="B353" s="41"/>
      <c r="C353" s="41"/>
      <c r="D353" s="41"/>
      <c r="E353" s="41"/>
      <c r="F353" s="41"/>
      <c r="I353" s="34"/>
      <c r="J353" s="34"/>
      <c r="K353" s="34"/>
    </row>
    <row r="354" spans="2:11" s="38" customFormat="1" ht="15">
      <c r="B354" s="41"/>
      <c r="C354" s="41"/>
      <c r="D354" s="41"/>
      <c r="E354" s="41"/>
      <c r="F354" s="41"/>
      <c r="I354" s="34"/>
      <c r="J354" s="34"/>
      <c r="K354" s="34"/>
    </row>
    <row r="355" spans="2:11" s="38" customFormat="1" ht="15">
      <c r="B355" s="41"/>
      <c r="C355" s="41"/>
      <c r="D355" s="41"/>
      <c r="E355" s="41"/>
      <c r="F355" s="41"/>
      <c r="I355" s="34"/>
      <c r="J355" s="34"/>
      <c r="K355" s="34"/>
    </row>
    <row r="356" spans="2:11" s="38" customFormat="1" ht="15">
      <c r="B356" s="41"/>
      <c r="C356" s="41"/>
      <c r="D356" s="41"/>
      <c r="E356" s="41"/>
      <c r="F356" s="41"/>
      <c r="I356" s="34"/>
      <c r="J356" s="34"/>
      <c r="K356" s="34"/>
    </row>
    <row r="357" spans="2:11" s="38" customFormat="1" ht="15">
      <c r="B357" s="41"/>
      <c r="C357" s="41"/>
      <c r="D357" s="41"/>
      <c r="E357" s="41"/>
      <c r="F357" s="41"/>
      <c r="I357" s="34"/>
      <c r="J357" s="34"/>
      <c r="K357" s="34"/>
    </row>
    <row r="358" spans="2:11" s="38" customFormat="1" ht="15">
      <c r="B358" s="41"/>
      <c r="C358" s="41"/>
      <c r="D358" s="41"/>
      <c r="E358" s="41"/>
      <c r="F358" s="41"/>
      <c r="I358" s="34"/>
      <c r="J358" s="34"/>
      <c r="K358" s="34"/>
    </row>
    <row r="359" spans="2:11" s="38" customFormat="1" ht="15">
      <c r="B359" s="41"/>
      <c r="C359" s="41"/>
      <c r="D359" s="41"/>
      <c r="E359" s="41"/>
      <c r="F359" s="41"/>
      <c r="I359" s="34"/>
      <c r="J359" s="34"/>
      <c r="K359" s="34"/>
    </row>
    <row r="360" spans="2:11" s="38" customFormat="1" ht="15">
      <c r="B360" s="41"/>
      <c r="C360" s="41"/>
      <c r="D360" s="41"/>
      <c r="E360" s="41"/>
      <c r="F360" s="41"/>
      <c r="I360" s="34"/>
      <c r="J360" s="34"/>
      <c r="K360" s="34"/>
    </row>
    <row r="361" spans="2:11" s="38" customFormat="1" ht="15">
      <c r="B361" s="41"/>
      <c r="C361" s="41"/>
      <c r="D361" s="41"/>
      <c r="E361" s="41"/>
      <c r="F361" s="41"/>
      <c r="I361" s="34"/>
      <c r="J361" s="34"/>
      <c r="K361" s="34"/>
    </row>
    <row r="362" spans="2:11" s="38" customFormat="1" ht="15">
      <c r="B362" s="41"/>
      <c r="C362" s="41"/>
      <c r="D362" s="41"/>
      <c r="E362" s="41"/>
      <c r="F362" s="41"/>
      <c r="I362" s="34"/>
      <c r="J362" s="34"/>
      <c r="K362" s="34"/>
    </row>
    <row r="363" spans="2:11" s="38" customFormat="1" ht="15">
      <c r="B363" s="41"/>
      <c r="C363" s="41"/>
      <c r="D363" s="41"/>
      <c r="E363" s="41"/>
      <c r="F363" s="41"/>
      <c r="I363" s="34"/>
      <c r="J363" s="34"/>
      <c r="K363" s="34"/>
    </row>
    <row r="364" spans="2:11" s="38" customFormat="1" ht="15">
      <c r="B364" s="41"/>
      <c r="C364" s="41"/>
      <c r="D364" s="41"/>
      <c r="E364" s="41"/>
      <c r="F364" s="41"/>
      <c r="I364" s="34"/>
      <c r="J364" s="34"/>
      <c r="K364" s="34"/>
    </row>
    <row r="365" spans="2:11" s="38" customFormat="1" ht="15">
      <c r="B365" s="41"/>
      <c r="C365" s="41"/>
      <c r="D365" s="41"/>
      <c r="E365" s="41"/>
      <c r="F365" s="41"/>
      <c r="I365" s="34"/>
      <c r="J365" s="34"/>
      <c r="K365" s="34"/>
    </row>
    <row r="366" spans="2:11" s="38" customFormat="1" ht="15">
      <c r="B366" s="41"/>
      <c r="C366" s="41"/>
      <c r="D366" s="41"/>
      <c r="E366" s="41"/>
      <c r="F366" s="41"/>
      <c r="I366" s="34"/>
      <c r="J366" s="34"/>
      <c r="K366" s="34"/>
    </row>
    <row r="367" spans="2:11" s="38" customFormat="1" ht="15">
      <c r="B367" s="41"/>
      <c r="C367" s="41"/>
      <c r="D367" s="41"/>
      <c r="E367" s="41"/>
      <c r="F367" s="41"/>
      <c r="I367" s="34"/>
      <c r="J367" s="34"/>
      <c r="K367" s="34"/>
    </row>
    <row r="368" spans="2:11" s="38" customFormat="1" ht="15">
      <c r="B368" s="41"/>
      <c r="C368" s="41"/>
      <c r="D368" s="41"/>
      <c r="E368" s="41"/>
      <c r="F368" s="41"/>
      <c r="I368" s="34"/>
      <c r="J368" s="34"/>
      <c r="K368" s="34"/>
    </row>
    <row r="369" spans="2:11" s="38" customFormat="1" ht="15">
      <c r="B369" s="41"/>
      <c r="C369" s="41"/>
      <c r="D369" s="41"/>
      <c r="E369" s="41"/>
      <c r="F369" s="41"/>
      <c r="I369" s="34"/>
      <c r="J369" s="34"/>
      <c r="K369" s="34"/>
    </row>
    <row r="370" spans="2:11" s="38" customFormat="1" ht="15">
      <c r="B370" s="41"/>
      <c r="C370" s="41"/>
      <c r="D370" s="41"/>
      <c r="E370" s="41"/>
      <c r="F370" s="41"/>
      <c r="I370" s="34"/>
      <c r="J370" s="34"/>
      <c r="K370" s="34"/>
    </row>
    <row r="371" spans="2:11" s="38" customFormat="1" ht="15">
      <c r="B371" s="41"/>
      <c r="C371" s="41"/>
      <c r="D371" s="41"/>
      <c r="E371" s="41"/>
      <c r="F371" s="41"/>
      <c r="I371" s="34"/>
      <c r="J371" s="34"/>
      <c r="K371" s="34"/>
    </row>
    <row r="372" spans="2:11" s="38" customFormat="1" ht="15">
      <c r="B372" s="41"/>
      <c r="C372" s="41"/>
      <c r="D372" s="41"/>
      <c r="E372" s="41"/>
      <c r="F372" s="41"/>
      <c r="I372" s="34"/>
      <c r="J372" s="34"/>
      <c r="K372" s="34"/>
    </row>
    <row r="373" spans="2:11" s="38" customFormat="1" ht="15">
      <c r="B373" s="41"/>
      <c r="C373" s="41"/>
      <c r="D373" s="41"/>
      <c r="E373" s="41"/>
      <c r="F373" s="41"/>
      <c r="I373" s="34"/>
      <c r="J373" s="34"/>
      <c r="K373" s="34"/>
    </row>
    <row r="374" spans="2:11" s="38" customFormat="1" ht="15">
      <c r="B374" s="41"/>
      <c r="C374" s="41"/>
      <c r="D374" s="41"/>
      <c r="E374" s="41"/>
      <c r="F374" s="41"/>
      <c r="I374" s="34"/>
      <c r="J374" s="34"/>
      <c r="K374" s="34"/>
    </row>
    <row r="375" spans="2:11" s="38" customFormat="1" ht="15">
      <c r="B375" s="41"/>
      <c r="C375" s="41"/>
      <c r="D375" s="41"/>
      <c r="E375" s="41"/>
      <c r="F375" s="41"/>
      <c r="I375" s="34"/>
      <c r="J375" s="34"/>
      <c r="K375" s="34"/>
    </row>
    <row r="376" spans="2:11" s="38" customFormat="1" ht="15">
      <c r="B376" s="41"/>
      <c r="C376" s="41"/>
      <c r="D376" s="41"/>
      <c r="E376" s="41"/>
      <c r="F376" s="41"/>
      <c r="I376" s="34"/>
      <c r="J376" s="34"/>
      <c r="K376" s="34"/>
    </row>
    <row r="377" spans="2:11" s="38" customFormat="1" ht="15">
      <c r="B377" s="41"/>
      <c r="C377" s="41"/>
      <c r="D377" s="41"/>
      <c r="E377" s="41"/>
      <c r="F377" s="41"/>
      <c r="I377" s="34"/>
      <c r="J377" s="34"/>
      <c r="K377" s="34"/>
    </row>
    <row r="378" spans="2:11" s="38" customFormat="1" ht="15">
      <c r="B378" s="41"/>
      <c r="C378" s="41"/>
      <c r="D378" s="41"/>
      <c r="E378" s="41"/>
      <c r="F378" s="41"/>
      <c r="I378" s="34"/>
      <c r="J378" s="34"/>
      <c r="K378" s="34"/>
    </row>
    <row r="379" spans="2:11" s="38" customFormat="1" ht="15">
      <c r="B379" s="41"/>
      <c r="C379" s="41"/>
      <c r="D379" s="41"/>
      <c r="E379" s="41"/>
      <c r="F379" s="41"/>
      <c r="I379" s="34"/>
      <c r="J379" s="34"/>
      <c r="K379" s="34"/>
    </row>
    <row r="380" spans="2:11" s="38" customFormat="1" ht="15">
      <c r="B380" s="41"/>
      <c r="C380" s="41"/>
      <c r="D380" s="41"/>
      <c r="E380" s="41"/>
      <c r="F380" s="41"/>
      <c r="I380" s="34"/>
      <c r="J380" s="34"/>
      <c r="K380" s="34"/>
    </row>
    <row r="381" spans="2:11" s="38" customFormat="1" ht="15">
      <c r="B381" s="41"/>
      <c r="C381" s="41"/>
      <c r="D381" s="41"/>
      <c r="E381" s="41"/>
      <c r="F381" s="41"/>
      <c r="I381" s="34"/>
      <c r="J381" s="34"/>
      <c r="K381" s="34"/>
    </row>
    <row r="382" spans="2:11" s="38" customFormat="1" ht="15">
      <c r="B382" s="41"/>
      <c r="C382" s="41"/>
      <c r="D382" s="41"/>
      <c r="E382" s="41"/>
      <c r="F382" s="41"/>
      <c r="I382" s="34"/>
      <c r="J382" s="34"/>
      <c r="K382" s="34"/>
    </row>
    <row r="383" spans="2:11" s="38" customFormat="1" ht="15">
      <c r="B383" s="41"/>
      <c r="C383" s="41"/>
      <c r="D383" s="41"/>
      <c r="E383" s="41"/>
      <c r="F383" s="41"/>
      <c r="I383" s="34"/>
      <c r="J383" s="34"/>
      <c r="K383" s="34"/>
    </row>
    <row r="384" spans="2:11" s="38" customFormat="1" ht="15">
      <c r="B384" s="41"/>
      <c r="C384" s="41"/>
      <c r="D384" s="41"/>
      <c r="E384" s="41"/>
      <c r="F384" s="41"/>
      <c r="I384" s="34"/>
      <c r="J384" s="34"/>
      <c r="K384" s="34"/>
    </row>
    <row r="385" spans="2:11" s="38" customFormat="1" ht="15">
      <c r="B385" s="41"/>
      <c r="C385" s="41"/>
      <c r="D385" s="41"/>
      <c r="E385" s="41"/>
      <c r="F385" s="41"/>
      <c r="I385" s="34"/>
      <c r="J385" s="34"/>
      <c r="K385" s="34"/>
    </row>
    <row r="386" spans="2:11" s="38" customFormat="1" ht="15">
      <c r="B386" s="41"/>
      <c r="C386" s="41"/>
      <c r="D386" s="41"/>
      <c r="E386" s="41"/>
      <c r="F386" s="41"/>
      <c r="I386" s="34"/>
      <c r="J386" s="34"/>
      <c r="K386" s="34"/>
    </row>
    <row r="387" spans="2:11" s="38" customFormat="1" ht="15">
      <c r="B387" s="41"/>
      <c r="C387" s="41"/>
      <c r="D387" s="41"/>
      <c r="E387" s="41"/>
      <c r="F387" s="41"/>
      <c r="I387" s="34"/>
      <c r="J387" s="34"/>
      <c r="K387" s="34"/>
    </row>
    <row r="388" spans="2:11" s="38" customFormat="1" ht="15">
      <c r="B388" s="41"/>
      <c r="C388" s="41"/>
      <c r="D388" s="41"/>
      <c r="E388" s="41"/>
      <c r="F388" s="41"/>
      <c r="I388" s="34"/>
      <c r="J388" s="34"/>
      <c r="K388" s="34"/>
    </row>
    <row r="389" spans="2:11" s="38" customFormat="1" ht="15">
      <c r="B389" s="41"/>
      <c r="C389" s="41"/>
      <c r="D389" s="41"/>
      <c r="E389" s="41"/>
      <c r="F389" s="41"/>
      <c r="I389" s="34"/>
      <c r="J389" s="34"/>
      <c r="K389" s="34"/>
    </row>
    <row r="390" spans="2:11" s="38" customFormat="1" ht="15">
      <c r="B390" s="41"/>
      <c r="C390" s="41"/>
      <c r="D390" s="41"/>
      <c r="E390" s="41"/>
      <c r="F390" s="41"/>
      <c r="I390" s="34"/>
      <c r="J390" s="34"/>
      <c r="K390" s="34"/>
    </row>
    <row r="391" spans="2:11" s="38" customFormat="1" ht="15">
      <c r="B391" s="41"/>
      <c r="C391" s="41"/>
      <c r="D391" s="41"/>
      <c r="E391" s="41"/>
      <c r="F391" s="41"/>
      <c r="I391" s="34"/>
      <c r="J391" s="34"/>
      <c r="K391" s="34"/>
    </row>
    <row r="392" spans="2:11" s="38" customFormat="1" ht="15">
      <c r="B392" s="41"/>
      <c r="C392" s="41"/>
      <c r="D392" s="41"/>
      <c r="E392" s="41"/>
      <c r="F392" s="41"/>
      <c r="I392" s="34"/>
      <c r="J392" s="34"/>
      <c r="K392" s="34"/>
    </row>
    <row r="393" spans="2:11" s="38" customFormat="1" ht="15">
      <c r="B393" s="41"/>
      <c r="C393" s="41"/>
      <c r="D393" s="41"/>
      <c r="E393" s="41"/>
      <c r="F393" s="41"/>
      <c r="I393" s="34"/>
      <c r="J393" s="34"/>
      <c r="K393" s="34"/>
    </row>
    <row r="394" spans="2:11" s="38" customFormat="1" ht="15">
      <c r="B394" s="41"/>
      <c r="C394" s="41"/>
      <c r="D394" s="41"/>
      <c r="E394" s="41"/>
      <c r="F394" s="41"/>
      <c r="I394" s="34"/>
      <c r="J394" s="34"/>
      <c r="K394" s="34"/>
    </row>
    <row r="395" spans="2:11" s="38" customFormat="1" ht="15">
      <c r="B395" s="41"/>
      <c r="C395" s="41"/>
      <c r="D395" s="41"/>
      <c r="E395" s="41"/>
      <c r="F395" s="41"/>
      <c r="I395" s="34"/>
      <c r="J395" s="34"/>
      <c r="K395" s="34"/>
    </row>
    <row r="396" spans="2:11" s="38" customFormat="1" ht="15">
      <c r="B396" s="41"/>
      <c r="C396" s="41"/>
      <c r="D396" s="41"/>
      <c r="E396" s="41"/>
      <c r="F396" s="41"/>
      <c r="I396" s="34"/>
      <c r="J396" s="34"/>
      <c r="K396" s="34"/>
    </row>
    <row r="397" spans="2:11" s="38" customFormat="1" ht="15">
      <c r="B397" s="41"/>
      <c r="C397" s="41"/>
      <c r="D397" s="41"/>
      <c r="E397" s="41"/>
      <c r="F397" s="41"/>
      <c r="I397" s="34"/>
      <c r="J397" s="34"/>
      <c r="K397" s="34"/>
    </row>
    <row r="398" spans="2:11" s="38" customFormat="1" ht="15">
      <c r="B398" s="41"/>
      <c r="C398" s="41"/>
      <c r="D398" s="41"/>
      <c r="E398" s="41"/>
      <c r="F398" s="41"/>
      <c r="I398" s="34"/>
      <c r="J398" s="34"/>
      <c r="K398" s="34"/>
    </row>
    <row r="399" spans="2:10" s="38" customFormat="1" ht="15">
      <c r="B399" s="41"/>
      <c r="C399" s="41"/>
      <c r="D399" s="41"/>
      <c r="E399" s="41"/>
      <c r="F399" s="41"/>
      <c r="I399" s="42"/>
      <c r="J399" s="42"/>
    </row>
    <row r="400" spans="2:10" s="38" customFormat="1" ht="15">
      <c r="B400" s="41"/>
      <c r="C400" s="41"/>
      <c r="D400" s="41"/>
      <c r="E400" s="41"/>
      <c r="F400" s="41"/>
      <c r="I400" s="42"/>
      <c r="J400" s="42"/>
    </row>
    <row r="401" spans="2:10" s="38" customFormat="1" ht="15">
      <c r="B401" s="41"/>
      <c r="C401" s="41"/>
      <c r="D401" s="41"/>
      <c r="E401" s="41"/>
      <c r="F401" s="41"/>
      <c r="I401" s="42"/>
      <c r="J401" s="42"/>
    </row>
    <row r="402" spans="2:10" s="38" customFormat="1" ht="15">
      <c r="B402" s="41"/>
      <c r="C402" s="41"/>
      <c r="D402" s="41"/>
      <c r="E402" s="41"/>
      <c r="F402" s="41"/>
      <c r="I402" s="42"/>
      <c r="J402" s="42"/>
    </row>
    <row r="403" spans="2:10" s="38" customFormat="1" ht="15">
      <c r="B403" s="41"/>
      <c r="C403" s="41"/>
      <c r="D403" s="41"/>
      <c r="E403" s="41"/>
      <c r="F403" s="41"/>
      <c r="I403" s="42"/>
      <c r="J403" s="42"/>
    </row>
    <row r="404" spans="2:10" s="38" customFormat="1" ht="15">
      <c r="B404" s="41"/>
      <c r="C404" s="41"/>
      <c r="D404" s="41"/>
      <c r="E404" s="41"/>
      <c r="F404" s="41"/>
      <c r="I404" s="42"/>
      <c r="J404" s="42"/>
    </row>
    <row r="405" spans="2:10" s="38" customFormat="1" ht="15">
      <c r="B405" s="41"/>
      <c r="C405" s="41"/>
      <c r="D405" s="41"/>
      <c r="E405" s="41"/>
      <c r="F405" s="41"/>
      <c r="I405" s="42"/>
      <c r="J405" s="42"/>
    </row>
    <row r="406" spans="2:10" s="38" customFormat="1" ht="15">
      <c r="B406" s="41"/>
      <c r="C406" s="41"/>
      <c r="D406" s="41"/>
      <c r="E406" s="41"/>
      <c r="F406" s="41"/>
      <c r="I406" s="42"/>
      <c r="J406" s="42"/>
    </row>
    <row r="407" spans="2:10" s="38" customFormat="1" ht="15">
      <c r="B407" s="41"/>
      <c r="C407" s="41"/>
      <c r="D407" s="41"/>
      <c r="E407" s="41"/>
      <c r="F407" s="41"/>
      <c r="I407" s="42"/>
      <c r="J407" s="42"/>
    </row>
    <row r="408" spans="2:10" s="38" customFormat="1" ht="15">
      <c r="B408" s="41"/>
      <c r="C408" s="41"/>
      <c r="D408" s="41"/>
      <c r="E408" s="41"/>
      <c r="F408" s="41"/>
      <c r="I408" s="42"/>
      <c r="J408" s="42"/>
    </row>
    <row r="409" spans="2:10" s="38" customFormat="1" ht="15">
      <c r="B409" s="41"/>
      <c r="C409" s="41"/>
      <c r="D409" s="41"/>
      <c r="E409" s="41"/>
      <c r="F409" s="41"/>
      <c r="I409" s="42"/>
      <c r="J409" s="42"/>
    </row>
    <row r="410" spans="2:10" s="38" customFormat="1" ht="15">
      <c r="B410" s="41"/>
      <c r="C410" s="41"/>
      <c r="D410" s="41"/>
      <c r="E410" s="41"/>
      <c r="F410" s="41"/>
      <c r="I410" s="42"/>
      <c r="J410" s="42"/>
    </row>
    <row r="411" spans="2:10" s="38" customFormat="1" ht="15">
      <c r="B411" s="41"/>
      <c r="C411" s="41"/>
      <c r="D411" s="41"/>
      <c r="E411" s="41"/>
      <c r="F411" s="41"/>
      <c r="I411" s="42"/>
      <c r="J411" s="42"/>
    </row>
    <row r="412" spans="2:10" s="38" customFormat="1" ht="15">
      <c r="B412" s="41"/>
      <c r="C412" s="41"/>
      <c r="D412" s="41"/>
      <c r="E412" s="41"/>
      <c r="F412" s="41"/>
      <c r="I412" s="42"/>
      <c r="J412" s="42"/>
    </row>
    <row r="413" spans="2:10" s="38" customFormat="1" ht="15">
      <c r="B413" s="41"/>
      <c r="C413" s="41"/>
      <c r="D413" s="41"/>
      <c r="E413" s="41"/>
      <c r="F413" s="41"/>
      <c r="I413" s="42"/>
      <c r="J413" s="42"/>
    </row>
    <row r="414" spans="2:10" s="38" customFormat="1" ht="15">
      <c r="B414" s="41"/>
      <c r="C414" s="41"/>
      <c r="D414" s="41"/>
      <c r="E414" s="41"/>
      <c r="F414" s="41"/>
      <c r="I414" s="42"/>
      <c r="J414" s="42"/>
    </row>
    <row r="415" spans="2:10" s="38" customFormat="1" ht="15">
      <c r="B415" s="41"/>
      <c r="C415" s="41"/>
      <c r="D415" s="41"/>
      <c r="E415" s="41"/>
      <c r="F415" s="41"/>
      <c r="I415" s="42"/>
      <c r="J415" s="42"/>
    </row>
    <row r="416" spans="2:10" s="38" customFormat="1" ht="15">
      <c r="B416" s="41"/>
      <c r="C416" s="41"/>
      <c r="D416" s="41"/>
      <c r="E416" s="41"/>
      <c r="F416" s="41"/>
      <c r="I416" s="42"/>
      <c r="J416" s="42"/>
    </row>
    <row r="417" spans="2:10" s="38" customFormat="1" ht="15">
      <c r="B417" s="41"/>
      <c r="C417" s="41"/>
      <c r="D417" s="41"/>
      <c r="E417" s="41"/>
      <c r="F417" s="41"/>
      <c r="I417" s="42"/>
      <c r="J417" s="42"/>
    </row>
    <row r="418" spans="2:10" s="38" customFormat="1" ht="15">
      <c r="B418" s="41"/>
      <c r="C418" s="41"/>
      <c r="D418" s="41"/>
      <c r="E418" s="41"/>
      <c r="F418" s="41"/>
      <c r="I418" s="42"/>
      <c r="J418" s="42"/>
    </row>
    <row r="419" spans="2:10" s="38" customFormat="1" ht="15">
      <c r="B419" s="41"/>
      <c r="C419" s="41"/>
      <c r="D419" s="41"/>
      <c r="E419" s="41"/>
      <c r="F419" s="41"/>
      <c r="I419" s="42"/>
      <c r="J419" s="42"/>
    </row>
    <row r="420" spans="2:10" s="38" customFormat="1" ht="15">
      <c r="B420" s="41"/>
      <c r="C420" s="41"/>
      <c r="D420" s="41"/>
      <c r="E420" s="41"/>
      <c r="F420" s="41"/>
      <c r="I420" s="42"/>
      <c r="J420" s="42"/>
    </row>
    <row r="421" spans="2:10" s="38" customFormat="1" ht="15">
      <c r="B421" s="41"/>
      <c r="C421" s="41"/>
      <c r="D421" s="41"/>
      <c r="E421" s="41"/>
      <c r="F421" s="41"/>
      <c r="I421" s="42"/>
      <c r="J421" s="42"/>
    </row>
    <row r="422" spans="2:10" s="38" customFormat="1" ht="15">
      <c r="B422" s="41"/>
      <c r="C422" s="41"/>
      <c r="D422" s="41"/>
      <c r="E422" s="41"/>
      <c r="F422" s="41"/>
      <c r="I422" s="42"/>
      <c r="J422" s="42"/>
    </row>
    <row r="423" spans="2:10" s="38" customFormat="1" ht="15">
      <c r="B423" s="41"/>
      <c r="C423" s="41"/>
      <c r="D423" s="41"/>
      <c r="E423" s="41"/>
      <c r="F423" s="41"/>
      <c r="I423" s="42"/>
      <c r="J423" s="42"/>
    </row>
    <row r="424" spans="2:10" s="38" customFormat="1" ht="15">
      <c r="B424" s="41"/>
      <c r="C424" s="41"/>
      <c r="D424" s="41"/>
      <c r="E424" s="41"/>
      <c r="F424" s="41"/>
      <c r="I424" s="42"/>
      <c r="J424" s="42"/>
    </row>
    <row r="425" spans="2:10" s="38" customFormat="1" ht="15">
      <c r="B425" s="41"/>
      <c r="C425" s="41"/>
      <c r="D425" s="41"/>
      <c r="E425" s="41"/>
      <c r="F425" s="41"/>
      <c r="I425" s="42"/>
      <c r="J425" s="42"/>
    </row>
    <row r="426" spans="2:10" s="38" customFormat="1" ht="15">
      <c r="B426" s="41"/>
      <c r="C426" s="41"/>
      <c r="D426" s="41"/>
      <c r="E426" s="41"/>
      <c r="F426" s="41"/>
      <c r="I426" s="42"/>
      <c r="J426" s="42"/>
    </row>
    <row r="427" spans="2:10" s="38" customFormat="1" ht="15">
      <c r="B427" s="41"/>
      <c r="C427" s="41"/>
      <c r="D427" s="41"/>
      <c r="E427" s="41"/>
      <c r="F427" s="41"/>
      <c r="I427" s="42"/>
      <c r="J427" s="42"/>
    </row>
    <row r="428" spans="2:10" s="38" customFormat="1" ht="15">
      <c r="B428" s="41"/>
      <c r="C428" s="41"/>
      <c r="D428" s="41"/>
      <c r="E428" s="41"/>
      <c r="F428" s="41"/>
      <c r="I428" s="42"/>
      <c r="J428" s="42"/>
    </row>
    <row r="429" spans="2:10" s="38" customFormat="1" ht="15">
      <c r="B429" s="41"/>
      <c r="C429" s="41"/>
      <c r="D429" s="41"/>
      <c r="E429" s="41"/>
      <c r="F429" s="41"/>
      <c r="I429" s="42"/>
      <c r="J429" s="42"/>
    </row>
    <row r="430" spans="2:10" s="38" customFormat="1" ht="15">
      <c r="B430" s="41"/>
      <c r="C430" s="41"/>
      <c r="D430" s="41"/>
      <c r="E430" s="41"/>
      <c r="F430" s="41"/>
      <c r="I430" s="42"/>
      <c r="J430" s="42"/>
    </row>
    <row r="431" spans="2:10" s="38" customFormat="1" ht="15">
      <c r="B431" s="41"/>
      <c r="C431" s="41"/>
      <c r="D431" s="41"/>
      <c r="E431" s="41"/>
      <c r="F431" s="41"/>
      <c r="I431" s="42"/>
      <c r="J431" s="42"/>
    </row>
    <row r="432" spans="2:10" s="38" customFormat="1" ht="15">
      <c r="B432" s="41"/>
      <c r="C432" s="41"/>
      <c r="D432" s="41"/>
      <c r="E432" s="41"/>
      <c r="F432" s="41"/>
      <c r="I432" s="42"/>
      <c r="J432" s="42"/>
    </row>
    <row r="433" spans="2:10" s="38" customFormat="1" ht="15">
      <c r="B433" s="41"/>
      <c r="C433" s="41"/>
      <c r="D433" s="41"/>
      <c r="E433" s="41"/>
      <c r="F433" s="41"/>
      <c r="I433" s="42"/>
      <c r="J433" s="42"/>
    </row>
    <row r="434" spans="2:10" s="38" customFormat="1" ht="15">
      <c r="B434" s="41"/>
      <c r="C434" s="41"/>
      <c r="D434" s="41"/>
      <c r="E434" s="41"/>
      <c r="F434" s="41"/>
      <c r="I434" s="42"/>
      <c r="J434" s="42"/>
    </row>
    <row r="435" spans="2:10" s="38" customFormat="1" ht="15">
      <c r="B435" s="41"/>
      <c r="C435" s="41"/>
      <c r="D435" s="41"/>
      <c r="E435" s="41"/>
      <c r="F435" s="41"/>
      <c r="I435" s="42"/>
      <c r="J435" s="42"/>
    </row>
    <row r="436" spans="2:10" s="38" customFormat="1" ht="15">
      <c r="B436" s="41"/>
      <c r="C436" s="41"/>
      <c r="D436" s="41"/>
      <c r="E436" s="41"/>
      <c r="F436" s="41"/>
      <c r="I436" s="42"/>
      <c r="J436" s="42"/>
    </row>
    <row r="437" spans="2:10" s="38" customFormat="1" ht="15">
      <c r="B437" s="41"/>
      <c r="C437" s="41"/>
      <c r="D437" s="41"/>
      <c r="E437" s="41"/>
      <c r="F437" s="41"/>
      <c r="I437" s="42"/>
      <c r="J437" s="42"/>
    </row>
    <row r="438" spans="2:10" s="38" customFormat="1" ht="15">
      <c r="B438" s="41"/>
      <c r="C438" s="41"/>
      <c r="D438" s="41"/>
      <c r="E438" s="41"/>
      <c r="F438" s="41"/>
      <c r="I438" s="42"/>
      <c r="J438" s="42"/>
    </row>
    <row r="439" spans="2:10" s="38" customFormat="1" ht="15">
      <c r="B439" s="41"/>
      <c r="C439" s="41"/>
      <c r="D439" s="41"/>
      <c r="E439" s="41"/>
      <c r="F439" s="41"/>
      <c r="I439" s="42"/>
      <c r="J439" s="42"/>
    </row>
    <row r="440" spans="2:10" s="38" customFormat="1" ht="15">
      <c r="B440" s="41"/>
      <c r="C440" s="41"/>
      <c r="D440" s="41"/>
      <c r="E440" s="41"/>
      <c r="F440" s="41"/>
      <c r="I440" s="42"/>
      <c r="J440" s="42"/>
    </row>
    <row r="441" spans="2:10" s="38" customFormat="1" ht="15">
      <c r="B441" s="41"/>
      <c r="C441" s="41"/>
      <c r="D441" s="41"/>
      <c r="E441" s="41"/>
      <c r="F441" s="41"/>
      <c r="I441" s="42"/>
      <c r="J441" s="42"/>
    </row>
    <row r="442" spans="2:10" s="38" customFormat="1" ht="15">
      <c r="B442" s="41"/>
      <c r="C442" s="41"/>
      <c r="D442" s="41"/>
      <c r="E442" s="41"/>
      <c r="F442" s="41"/>
      <c r="I442" s="42"/>
      <c r="J442" s="42"/>
    </row>
    <row r="443" spans="2:10" s="38" customFormat="1" ht="15">
      <c r="B443" s="41"/>
      <c r="C443" s="41"/>
      <c r="D443" s="41"/>
      <c r="E443" s="41"/>
      <c r="F443" s="41"/>
      <c r="I443" s="42"/>
      <c r="J443" s="42"/>
    </row>
    <row r="444" spans="2:10" s="38" customFormat="1" ht="15">
      <c r="B444" s="41"/>
      <c r="C444" s="41"/>
      <c r="D444" s="41"/>
      <c r="E444" s="41"/>
      <c r="F444" s="41"/>
      <c r="I444" s="42"/>
      <c r="J444" s="42"/>
    </row>
    <row r="445" spans="2:10" s="38" customFormat="1" ht="15">
      <c r="B445" s="41"/>
      <c r="C445" s="41"/>
      <c r="D445" s="41"/>
      <c r="E445" s="41"/>
      <c r="F445" s="41"/>
      <c r="I445" s="42"/>
      <c r="J445" s="42"/>
    </row>
    <row r="446" spans="2:10" s="38" customFormat="1" ht="15">
      <c r="B446" s="41"/>
      <c r="C446" s="41"/>
      <c r="D446" s="41"/>
      <c r="E446" s="41"/>
      <c r="F446" s="41"/>
      <c r="I446" s="42"/>
      <c r="J446" s="42"/>
    </row>
    <row r="447" spans="2:10" s="38" customFormat="1" ht="15">
      <c r="B447" s="41"/>
      <c r="C447" s="41"/>
      <c r="D447" s="41"/>
      <c r="E447" s="41"/>
      <c r="F447" s="41"/>
      <c r="I447" s="42"/>
      <c r="J447" s="42"/>
    </row>
    <row r="448" spans="2:10" s="38" customFormat="1" ht="15">
      <c r="B448" s="41"/>
      <c r="C448" s="41"/>
      <c r="D448" s="41"/>
      <c r="E448" s="41"/>
      <c r="F448" s="41"/>
      <c r="I448" s="42"/>
      <c r="J448" s="42"/>
    </row>
    <row r="449" spans="2:10" s="38" customFormat="1" ht="15">
      <c r="B449" s="41"/>
      <c r="C449" s="41"/>
      <c r="D449" s="41"/>
      <c r="E449" s="41"/>
      <c r="F449" s="41"/>
      <c r="I449" s="42"/>
      <c r="J449" s="42"/>
    </row>
    <row r="450" spans="2:10" s="38" customFormat="1" ht="15">
      <c r="B450" s="41"/>
      <c r="C450" s="41"/>
      <c r="D450" s="41"/>
      <c r="E450" s="41"/>
      <c r="F450" s="41"/>
      <c r="I450" s="42"/>
      <c r="J450" s="42"/>
    </row>
    <row r="451" spans="2:10" s="38" customFormat="1" ht="15">
      <c r="B451" s="41"/>
      <c r="C451" s="41"/>
      <c r="D451" s="41"/>
      <c r="E451" s="41"/>
      <c r="F451" s="41"/>
      <c r="I451" s="42"/>
      <c r="J451" s="42"/>
    </row>
    <row r="452" spans="2:10" s="38" customFormat="1" ht="15">
      <c r="B452" s="41"/>
      <c r="C452" s="41"/>
      <c r="D452" s="41"/>
      <c r="E452" s="41"/>
      <c r="F452" s="41"/>
      <c r="I452" s="42"/>
      <c r="J452" s="42"/>
    </row>
    <row r="453" spans="2:10" s="38" customFormat="1" ht="15">
      <c r="B453" s="41"/>
      <c r="C453" s="41"/>
      <c r="D453" s="41"/>
      <c r="E453" s="41"/>
      <c r="F453" s="41"/>
      <c r="I453" s="42"/>
      <c r="J453" s="42"/>
    </row>
    <row r="454" spans="2:10" s="38" customFormat="1" ht="15">
      <c r="B454" s="41"/>
      <c r="C454" s="41"/>
      <c r="D454" s="41"/>
      <c r="E454" s="41"/>
      <c r="F454" s="41"/>
      <c r="I454" s="42"/>
      <c r="J454" s="42"/>
    </row>
    <row r="455" spans="2:10" s="38" customFormat="1" ht="15">
      <c r="B455" s="41"/>
      <c r="C455" s="41"/>
      <c r="D455" s="41"/>
      <c r="E455" s="41"/>
      <c r="F455" s="41"/>
      <c r="I455" s="42"/>
      <c r="J455" s="42"/>
    </row>
    <row r="456" spans="2:10" s="38" customFormat="1" ht="15">
      <c r="B456" s="41"/>
      <c r="C456" s="41"/>
      <c r="D456" s="41"/>
      <c r="E456" s="41"/>
      <c r="F456" s="41"/>
      <c r="I456" s="42"/>
      <c r="J456" s="42"/>
    </row>
    <row r="457" spans="2:10" s="38" customFormat="1" ht="15">
      <c r="B457" s="41"/>
      <c r="C457" s="41"/>
      <c r="D457" s="41"/>
      <c r="E457" s="41"/>
      <c r="F457" s="41"/>
      <c r="I457" s="42"/>
      <c r="J457" s="42"/>
    </row>
    <row r="458" spans="2:10" s="38" customFormat="1" ht="15">
      <c r="B458" s="41"/>
      <c r="C458" s="41"/>
      <c r="D458" s="41"/>
      <c r="E458" s="41"/>
      <c r="F458" s="41"/>
      <c r="I458" s="42"/>
      <c r="J458" s="42"/>
    </row>
    <row r="459" spans="2:10" s="38" customFormat="1" ht="15">
      <c r="B459" s="41"/>
      <c r="C459" s="41"/>
      <c r="D459" s="41"/>
      <c r="E459" s="41"/>
      <c r="F459" s="41"/>
      <c r="I459" s="42"/>
      <c r="J459" s="42"/>
    </row>
    <row r="460" spans="2:10" s="38" customFormat="1" ht="15">
      <c r="B460" s="41"/>
      <c r="C460" s="41"/>
      <c r="D460" s="41"/>
      <c r="E460" s="41"/>
      <c r="F460" s="41"/>
      <c r="I460" s="42"/>
      <c r="J460" s="42"/>
    </row>
    <row r="461" spans="2:10" s="38" customFormat="1" ht="15">
      <c r="B461" s="41"/>
      <c r="C461" s="41"/>
      <c r="D461" s="41"/>
      <c r="E461" s="41"/>
      <c r="F461" s="41"/>
      <c r="I461" s="42"/>
      <c r="J461" s="42"/>
    </row>
    <row r="462" spans="2:10" s="38" customFormat="1" ht="15">
      <c r="B462" s="41"/>
      <c r="C462" s="41"/>
      <c r="D462" s="41"/>
      <c r="E462" s="41"/>
      <c r="F462" s="41"/>
      <c r="I462" s="42"/>
      <c r="J462" s="42"/>
    </row>
    <row r="463" spans="2:10" s="38" customFormat="1" ht="15">
      <c r="B463" s="41"/>
      <c r="C463" s="41"/>
      <c r="D463" s="41"/>
      <c r="E463" s="41"/>
      <c r="F463" s="41"/>
      <c r="I463" s="42"/>
      <c r="J463" s="42"/>
    </row>
    <row r="464" spans="2:10" s="38" customFormat="1" ht="15">
      <c r="B464" s="41"/>
      <c r="C464" s="41"/>
      <c r="D464" s="41"/>
      <c r="E464" s="41"/>
      <c r="F464" s="41"/>
      <c r="I464" s="42"/>
      <c r="J464" s="42"/>
    </row>
    <row r="465" spans="2:10" s="38" customFormat="1" ht="15">
      <c r="B465" s="41"/>
      <c r="C465" s="41"/>
      <c r="D465" s="41"/>
      <c r="E465" s="41"/>
      <c r="F465" s="41"/>
      <c r="I465" s="42"/>
      <c r="J465" s="42"/>
    </row>
    <row r="466" spans="2:10" s="38" customFormat="1" ht="15">
      <c r="B466" s="41"/>
      <c r="C466" s="41"/>
      <c r="D466" s="41"/>
      <c r="E466" s="41"/>
      <c r="F466" s="41"/>
      <c r="I466" s="42"/>
      <c r="J466" s="42"/>
    </row>
    <row r="467" spans="2:10" s="38" customFormat="1" ht="15">
      <c r="B467" s="41"/>
      <c r="C467" s="41"/>
      <c r="D467" s="41"/>
      <c r="E467" s="41"/>
      <c r="F467" s="41"/>
      <c r="I467" s="42"/>
      <c r="J467" s="42"/>
    </row>
    <row r="468" spans="2:10" s="38" customFormat="1" ht="15">
      <c r="B468" s="41"/>
      <c r="C468" s="41"/>
      <c r="D468" s="41"/>
      <c r="E468" s="41"/>
      <c r="F468" s="41"/>
      <c r="I468" s="42"/>
      <c r="J468" s="42"/>
    </row>
    <row r="469" spans="2:10" s="38" customFormat="1" ht="15">
      <c r="B469" s="41"/>
      <c r="C469" s="41"/>
      <c r="D469" s="41"/>
      <c r="E469" s="41"/>
      <c r="F469" s="41"/>
      <c r="I469" s="42"/>
      <c r="J469" s="42"/>
    </row>
    <row r="470" spans="2:10" s="38" customFormat="1" ht="15">
      <c r="B470" s="41"/>
      <c r="C470" s="41"/>
      <c r="D470" s="41"/>
      <c r="E470" s="41"/>
      <c r="F470" s="41"/>
      <c r="I470" s="42"/>
      <c r="J470" s="42"/>
    </row>
    <row r="471" spans="2:10" s="38" customFormat="1" ht="15">
      <c r="B471" s="41"/>
      <c r="C471" s="41"/>
      <c r="D471" s="41"/>
      <c r="E471" s="41"/>
      <c r="F471" s="41"/>
      <c r="I471" s="42"/>
      <c r="J471" s="42"/>
    </row>
    <row r="472" spans="2:10" s="38" customFormat="1" ht="15">
      <c r="B472" s="41"/>
      <c r="C472" s="41"/>
      <c r="D472" s="41"/>
      <c r="E472" s="41"/>
      <c r="F472" s="41"/>
      <c r="I472" s="42"/>
      <c r="J472" s="42"/>
    </row>
    <row r="473" spans="2:10" s="38" customFormat="1" ht="15">
      <c r="B473" s="41"/>
      <c r="C473" s="41"/>
      <c r="D473" s="41"/>
      <c r="E473" s="41"/>
      <c r="F473" s="41"/>
      <c r="I473" s="42"/>
      <c r="J473" s="42"/>
    </row>
    <row r="474" spans="2:10" s="38" customFormat="1" ht="15">
      <c r="B474" s="41"/>
      <c r="C474" s="41"/>
      <c r="D474" s="41"/>
      <c r="E474" s="41"/>
      <c r="F474" s="41"/>
      <c r="I474" s="42"/>
      <c r="J474" s="42"/>
    </row>
    <row r="475" spans="2:10" s="38" customFormat="1" ht="15">
      <c r="B475" s="41"/>
      <c r="C475" s="41"/>
      <c r="D475" s="41"/>
      <c r="E475" s="41"/>
      <c r="F475" s="41"/>
      <c r="I475" s="42"/>
      <c r="J475" s="42"/>
    </row>
    <row r="476" spans="2:10" s="38" customFormat="1" ht="15">
      <c r="B476" s="41"/>
      <c r="C476" s="41"/>
      <c r="D476" s="41"/>
      <c r="E476" s="41"/>
      <c r="F476" s="41"/>
      <c r="I476" s="42"/>
      <c r="J476" s="42"/>
    </row>
    <row r="477" spans="2:10" s="38" customFormat="1" ht="15">
      <c r="B477" s="41"/>
      <c r="C477" s="41"/>
      <c r="D477" s="41"/>
      <c r="E477" s="41"/>
      <c r="F477" s="41"/>
      <c r="I477" s="42"/>
      <c r="J477" s="42"/>
    </row>
    <row r="478" spans="2:10" s="38" customFormat="1" ht="15">
      <c r="B478" s="41"/>
      <c r="C478" s="41"/>
      <c r="D478" s="41"/>
      <c r="E478" s="41"/>
      <c r="F478" s="41"/>
      <c r="I478" s="42"/>
      <c r="J478" s="42"/>
    </row>
    <row r="479" spans="2:10" s="38" customFormat="1" ht="15">
      <c r="B479" s="41"/>
      <c r="C479" s="41"/>
      <c r="D479" s="41"/>
      <c r="E479" s="41"/>
      <c r="F479" s="41"/>
      <c r="I479" s="42"/>
      <c r="J479" s="42"/>
    </row>
    <row r="480" spans="2:10" s="38" customFormat="1" ht="15">
      <c r="B480" s="41"/>
      <c r="C480" s="41"/>
      <c r="D480" s="41"/>
      <c r="E480" s="41"/>
      <c r="F480" s="41"/>
      <c r="I480" s="42"/>
      <c r="J480" s="42"/>
    </row>
    <row r="481" spans="2:10" s="38" customFormat="1" ht="15">
      <c r="B481" s="41"/>
      <c r="C481" s="41"/>
      <c r="D481" s="41"/>
      <c r="E481" s="41"/>
      <c r="F481" s="41"/>
      <c r="I481" s="42"/>
      <c r="J481" s="42"/>
    </row>
    <row r="482" spans="2:10" s="38" customFormat="1" ht="15">
      <c r="B482" s="41"/>
      <c r="C482" s="41"/>
      <c r="D482" s="41"/>
      <c r="E482" s="41"/>
      <c r="F482" s="41"/>
      <c r="I482" s="42"/>
      <c r="J482" s="42"/>
    </row>
    <row r="483" spans="2:10" s="38" customFormat="1" ht="15">
      <c r="B483" s="41"/>
      <c r="C483" s="41"/>
      <c r="D483" s="41"/>
      <c r="E483" s="41"/>
      <c r="F483" s="41"/>
      <c r="I483" s="42"/>
      <c r="J483" s="42"/>
    </row>
    <row r="484" spans="2:10" s="38" customFormat="1" ht="15">
      <c r="B484" s="41"/>
      <c r="C484" s="41"/>
      <c r="D484" s="41"/>
      <c r="E484" s="41"/>
      <c r="F484" s="41"/>
      <c r="I484" s="42"/>
      <c r="J484" s="42"/>
    </row>
    <row r="485" spans="2:10" s="38" customFormat="1" ht="15">
      <c r="B485" s="41"/>
      <c r="C485" s="41"/>
      <c r="D485" s="41"/>
      <c r="E485" s="41"/>
      <c r="F485" s="41"/>
      <c r="I485" s="42"/>
      <c r="J485" s="42"/>
    </row>
    <row r="486" spans="2:10" s="38" customFormat="1" ht="15">
      <c r="B486" s="41"/>
      <c r="C486" s="41"/>
      <c r="D486" s="41"/>
      <c r="E486" s="41"/>
      <c r="F486" s="41"/>
      <c r="I486" s="42"/>
      <c r="J486" s="42"/>
    </row>
    <row r="487" spans="2:10" s="38" customFormat="1" ht="15">
      <c r="B487" s="41"/>
      <c r="C487" s="41"/>
      <c r="D487" s="41"/>
      <c r="E487" s="41"/>
      <c r="F487" s="41"/>
      <c r="I487" s="42"/>
      <c r="J487" s="42"/>
    </row>
    <row r="488" spans="2:10" s="38" customFormat="1" ht="15">
      <c r="B488" s="41"/>
      <c r="C488" s="41"/>
      <c r="D488" s="41"/>
      <c r="E488" s="41"/>
      <c r="F488" s="41"/>
      <c r="I488" s="42"/>
      <c r="J488" s="42"/>
    </row>
    <row r="489" spans="2:10" s="38" customFormat="1" ht="15">
      <c r="B489" s="41"/>
      <c r="C489" s="41"/>
      <c r="D489" s="41"/>
      <c r="E489" s="41"/>
      <c r="F489" s="41"/>
      <c r="I489" s="42"/>
      <c r="J489" s="42"/>
    </row>
    <row r="490" spans="2:10" s="38" customFormat="1" ht="15">
      <c r="B490" s="41"/>
      <c r="C490" s="41"/>
      <c r="D490" s="41"/>
      <c r="E490" s="41"/>
      <c r="F490" s="41"/>
      <c r="I490" s="42"/>
      <c r="J490" s="42"/>
    </row>
    <row r="491" spans="2:10" s="38" customFormat="1" ht="15">
      <c r="B491" s="41"/>
      <c r="C491" s="41"/>
      <c r="D491" s="41"/>
      <c r="E491" s="41"/>
      <c r="F491" s="41"/>
      <c r="I491" s="42"/>
      <c r="J491" s="42"/>
    </row>
    <row r="492" spans="2:10" s="38" customFormat="1" ht="15">
      <c r="B492" s="41"/>
      <c r="C492" s="41"/>
      <c r="D492" s="41"/>
      <c r="E492" s="41"/>
      <c r="F492" s="41"/>
      <c r="I492" s="42"/>
      <c r="J492" s="42"/>
    </row>
    <row r="493" spans="2:10" s="38" customFormat="1" ht="15">
      <c r="B493" s="41"/>
      <c r="C493" s="41"/>
      <c r="D493" s="41"/>
      <c r="E493" s="41"/>
      <c r="F493" s="41"/>
      <c r="I493" s="42"/>
      <c r="J493" s="42"/>
    </row>
    <row r="494" spans="2:10" s="38" customFormat="1" ht="15">
      <c r="B494" s="41"/>
      <c r="C494" s="41"/>
      <c r="D494" s="41"/>
      <c r="E494" s="41"/>
      <c r="F494" s="41"/>
      <c r="I494" s="42"/>
      <c r="J494" s="42"/>
    </row>
    <row r="495" spans="2:10" s="38" customFormat="1" ht="15">
      <c r="B495" s="41"/>
      <c r="C495" s="41"/>
      <c r="D495" s="41"/>
      <c r="E495" s="41"/>
      <c r="F495" s="41"/>
      <c r="I495" s="42"/>
      <c r="J495" s="42"/>
    </row>
    <row r="496" spans="2:10" s="38" customFormat="1" ht="15">
      <c r="B496" s="41"/>
      <c r="C496" s="41"/>
      <c r="D496" s="41"/>
      <c r="E496" s="41"/>
      <c r="F496" s="41"/>
      <c r="I496" s="42"/>
      <c r="J496" s="42"/>
    </row>
    <row r="497" spans="2:10" s="38" customFormat="1" ht="15">
      <c r="B497" s="41"/>
      <c r="C497" s="41"/>
      <c r="D497" s="41"/>
      <c r="E497" s="41"/>
      <c r="F497" s="41"/>
      <c r="I497" s="42"/>
      <c r="J497" s="42"/>
    </row>
    <row r="498" spans="2:10" s="38" customFormat="1" ht="15">
      <c r="B498" s="41"/>
      <c r="C498" s="41"/>
      <c r="D498" s="41"/>
      <c r="E498" s="41"/>
      <c r="F498" s="41"/>
      <c r="I498" s="42"/>
      <c r="J498" s="42"/>
    </row>
    <row r="499" spans="2:10" s="38" customFormat="1" ht="15">
      <c r="B499" s="41"/>
      <c r="C499" s="41"/>
      <c r="D499" s="41"/>
      <c r="E499" s="41"/>
      <c r="F499" s="41"/>
      <c r="I499" s="42"/>
      <c r="J499" s="42"/>
    </row>
    <row r="500" spans="2:10" s="38" customFormat="1" ht="15">
      <c r="B500" s="41"/>
      <c r="C500" s="41"/>
      <c r="D500" s="41"/>
      <c r="E500" s="41"/>
      <c r="F500" s="41"/>
      <c r="I500" s="42"/>
      <c r="J500" s="42"/>
    </row>
    <row r="501" spans="2:10" s="38" customFormat="1" ht="15">
      <c r="B501" s="41"/>
      <c r="C501" s="41"/>
      <c r="D501" s="41"/>
      <c r="E501" s="41"/>
      <c r="F501" s="41"/>
      <c r="I501" s="42"/>
      <c r="J501" s="42"/>
    </row>
    <row r="502" spans="2:10" s="38" customFormat="1" ht="15">
      <c r="B502" s="41"/>
      <c r="C502" s="41"/>
      <c r="D502" s="41"/>
      <c r="E502" s="41"/>
      <c r="F502" s="41"/>
      <c r="I502" s="42"/>
      <c r="J502" s="42"/>
    </row>
    <row r="503" spans="2:10" s="38" customFormat="1" ht="15">
      <c r="B503" s="41"/>
      <c r="C503" s="41"/>
      <c r="D503" s="41"/>
      <c r="E503" s="41"/>
      <c r="F503" s="41"/>
      <c r="I503" s="42"/>
      <c r="J503" s="42"/>
    </row>
    <row r="504" spans="2:10" s="38" customFormat="1" ht="15">
      <c r="B504" s="41"/>
      <c r="C504" s="41"/>
      <c r="D504" s="41"/>
      <c r="E504" s="41"/>
      <c r="F504" s="41"/>
      <c r="I504" s="42"/>
      <c r="J504" s="42"/>
    </row>
    <row r="505" spans="2:10" s="38" customFormat="1" ht="15">
      <c r="B505" s="41"/>
      <c r="C505" s="41"/>
      <c r="D505" s="41"/>
      <c r="E505" s="41"/>
      <c r="F505" s="41"/>
      <c r="I505" s="42"/>
      <c r="J505" s="42"/>
    </row>
    <row r="506" spans="2:10" s="38" customFormat="1" ht="15">
      <c r="B506" s="41"/>
      <c r="C506" s="41"/>
      <c r="D506" s="41"/>
      <c r="E506" s="41"/>
      <c r="F506" s="41"/>
      <c r="I506" s="42"/>
      <c r="J506" s="42"/>
    </row>
    <row r="507" spans="2:10" s="38" customFormat="1" ht="15">
      <c r="B507" s="41"/>
      <c r="C507" s="41"/>
      <c r="D507" s="41"/>
      <c r="E507" s="41"/>
      <c r="F507" s="41"/>
      <c r="I507" s="42"/>
      <c r="J507" s="42"/>
    </row>
    <row r="508" spans="2:10" s="38" customFormat="1" ht="15">
      <c r="B508" s="41"/>
      <c r="C508" s="41"/>
      <c r="D508" s="41"/>
      <c r="E508" s="41"/>
      <c r="F508" s="41"/>
      <c r="I508" s="42"/>
      <c r="J508" s="42"/>
    </row>
    <row r="509" spans="2:10" s="38" customFormat="1" ht="15">
      <c r="B509" s="41"/>
      <c r="C509" s="41"/>
      <c r="D509" s="41"/>
      <c r="E509" s="41"/>
      <c r="F509" s="41"/>
      <c r="I509" s="42"/>
      <c r="J509" s="42"/>
    </row>
    <row r="510" spans="2:10" s="38" customFormat="1" ht="15">
      <c r="B510" s="41"/>
      <c r="C510" s="41"/>
      <c r="D510" s="41"/>
      <c r="E510" s="41"/>
      <c r="F510" s="41"/>
      <c r="I510" s="42"/>
      <c r="J510" s="42"/>
    </row>
    <row r="511" spans="2:10" s="38" customFormat="1" ht="15">
      <c r="B511" s="41"/>
      <c r="C511" s="41"/>
      <c r="D511" s="41"/>
      <c r="E511" s="41"/>
      <c r="F511" s="41"/>
      <c r="I511" s="42"/>
      <c r="J511" s="42"/>
    </row>
    <row r="512" spans="2:10" s="38" customFormat="1" ht="15">
      <c r="B512" s="41"/>
      <c r="C512" s="41"/>
      <c r="D512" s="41"/>
      <c r="E512" s="41"/>
      <c r="F512" s="41"/>
      <c r="I512" s="42"/>
      <c r="J512" s="42"/>
    </row>
    <row r="513" spans="2:10" s="38" customFormat="1" ht="15">
      <c r="B513" s="41"/>
      <c r="C513" s="41"/>
      <c r="D513" s="41"/>
      <c r="E513" s="41"/>
      <c r="F513" s="41"/>
      <c r="I513" s="42"/>
      <c r="J513" s="42"/>
    </row>
    <row r="514" spans="2:10" s="38" customFormat="1" ht="15">
      <c r="B514" s="41"/>
      <c r="C514" s="41"/>
      <c r="D514" s="41"/>
      <c r="E514" s="41"/>
      <c r="F514" s="41"/>
      <c r="I514" s="42"/>
      <c r="J514" s="42"/>
    </row>
    <row r="515" spans="2:10" s="38" customFormat="1" ht="15">
      <c r="B515" s="41"/>
      <c r="C515" s="41"/>
      <c r="D515" s="41"/>
      <c r="E515" s="41"/>
      <c r="F515" s="41"/>
      <c r="I515" s="42"/>
      <c r="J515" s="42"/>
    </row>
    <row r="516" spans="2:10" s="38" customFormat="1" ht="15">
      <c r="B516" s="41"/>
      <c r="C516" s="41"/>
      <c r="D516" s="41"/>
      <c r="E516" s="41"/>
      <c r="F516" s="41"/>
      <c r="I516" s="42"/>
      <c r="J516" s="42"/>
    </row>
    <row r="517" spans="2:10" s="38" customFormat="1" ht="15">
      <c r="B517" s="41"/>
      <c r="C517" s="41"/>
      <c r="D517" s="41"/>
      <c r="E517" s="41"/>
      <c r="F517" s="41"/>
      <c r="I517" s="42"/>
      <c r="J517" s="42"/>
    </row>
    <row r="518" spans="2:10" s="38" customFormat="1" ht="15">
      <c r="B518" s="41"/>
      <c r="C518" s="41"/>
      <c r="D518" s="41"/>
      <c r="E518" s="41"/>
      <c r="F518" s="41"/>
      <c r="I518" s="42"/>
      <c r="J518" s="42"/>
    </row>
    <row r="519" spans="2:10" s="38" customFormat="1" ht="15">
      <c r="B519" s="41"/>
      <c r="C519" s="41"/>
      <c r="D519" s="41"/>
      <c r="E519" s="41"/>
      <c r="F519" s="41"/>
      <c r="I519" s="42"/>
      <c r="J519" s="42"/>
    </row>
    <row r="520" spans="2:10" s="38" customFormat="1" ht="15">
      <c r="B520" s="41"/>
      <c r="C520" s="41"/>
      <c r="D520" s="41"/>
      <c r="E520" s="41"/>
      <c r="F520" s="41"/>
      <c r="I520" s="42"/>
      <c r="J520" s="42"/>
    </row>
    <row r="521" spans="2:10" s="38" customFormat="1" ht="15">
      <c r="B521" s="41"/>
      <c r="C521" s="41"/>
      <c r="D521" s="41"/>
      <c r="E521" s="41"/>
      <c r="F521" s="41"/>
      <c r="I521" s="42"/>
      <c r="J521" s="42"/>
    </row>
    <row r="522" spans="2:10" s="38" customFormat="1" ht="15">
      <c r="B522" s="41"/>
      <c r="C522" s="41"/>
      <c r="D522" s="41"/>
      <c r="E522" s="41"/>
      <c r="F522" s="41"/>
      <c r="I522" s="42"/>
      <c r="J522" s="42"/>
    </row>
    <row r="523" spans="2:10" s="38" customFormat="1" ht="15">
      <c r="B523" s="41"/>
      <c r="C523" s="41"/>
      <c r="D523" s="41"/>
      <c r="E523" s="41"/>
      <c r="F523" s="41"/>
      <c r="I523" s="42"/>
      <c r="J523" s="42"/>
    </row>
    <row r="524" spans="2:10" s="38" customFormat="1" ht="15">
      <c r="B524" s="41"/>
      <c r="C524" s="41"/>
      <c r="D524" s="41"/>
      <c r="E524" s="41"/>
      <c r="F524" s="41"/>
      <c r="I524" s="42"/>
      <c r="J524" s="42"/>
    </row>
    <row r="525" spans="2:10" s="38" customFormat="1" ht="15">
      <c r="B525" s="41"/>
      <c r="C525" s="41"/>
      <c r="D525" s="41"/>
      <c r="E525" s="41"/>
      <c r="F525" s="41"/>
      <c r="I525" s="42"/>
      <c r="J525" s="42"/>
    </row>
    <row r="526" spans="2:10" s="38" customFormat="1" ht="15">
      <c r="B526" s="41"/>
      <c r="C526" s="41"/>
      <c r="D526" s="41"/>
      <c r="E526" s="41"/>
      <c r="F526" s="41"/>
      <c r="I526" s="42"/>
      <c r="J526" s="42"/>
    </row>
    <row r="527" spans="2:10" s="38" customFormat="1" ht="15">
      <c r="B527" s="41"/>
      <c r="C527" s="41"/>
      <c r="D527" s="41"/>
      <c r="E527" s="41"/>
      <c r="F527" s="41"/>
      <c r="I527" s="42"/>
      <c r="J527" s="42"/>
    </row>
    <row r="528" spans="2:10" s="38" customFormat="1" ht="15">
      <c r="B528" s="41"/>
      <c r="C528" s="41"/>
      <c r="D528" s="41"/>
      <c r="E528" s="41"/>
      <c r="F528" s="41"/>
      <c r="I528" s="42"/>
      <c r="J528" s="42"/>
    </row>
    <row r="529" spans="2:10" s="38" customFormat="1" ht="15">
      <c r="B529" s="41"/>
      <c r="C529" s="41"/>
      <c r="D529" s="41"/>
      <c r="E529" s="41"/>
      <c r="F529" s="41"/>
      <c r="I529" s="42"/>
      <c r="J529" s="42"/>
    </row>
    <row r="530" spans="2:10" s="38" customFormat="1" ht="15">
      <c r="B530" s="41"/>
      <c r="C530" s="41"/>
      <c r="D530" s="41"/>
      <c r="E530" s="41"/>
      <c r="F530" s="41"/>
      <c r="I530" s="42"/>
      <c r="J530" s="42"/>
    </row>
    <row r="531" spans="2:10" s="38" customFormat="1" ht="15">
      <c r="B531" s="41"/>
      <c r="C531" s="41"/>
      <c r="D531" s="41"/>
      <c r="E531" s="41"/>
      <c r="F531" s="41"/>
      <c r="I531" s="42"/>
      <c r="J531" s="42"/>
    </row>
    <row r="532" spans="2:10" s="38" customFormat="1" ht="15">
      <c r="B532" s="41"/>
      <c r="C532" s="41"/>
      <c r="D532" s="41"/>
      <c r="E532" s="41"/>
      <c r="F532" s="41"/>
      <c r="I532" s="42"/>
      <c r="J532" s="42"/>
    </row>
    <row r="533" spans="2:10" s="38" customFormat="1" ht="15">
      <c r="B533" s="41"/>
      <c r="C533" s="41"/>
      <c r="D533" s="41"/>
      <c r="E533" s="41"/>
      <c r="F533" s="41"/>
      <c r="I533" s="42"/>
      <c r="J533" s="42"/>
    </row>
    <row r="534" spans="2:10" s="38" customFormat="1" ht="15">
      <c r="B534" s="41"/>
      <c r="C534" s="41"/>
      <c r="D534" s="41"/>
      <c r="E534" s="41"/>
      <c r="F534" s="41"/>
      <c r="I534" s="42"/>
      <c r="J534" s="42"/>
    </row>
    <row r="535" spans="2:10" s="38" customFormat="1" ht="15">
      <c r="B535" s="41"/>
      <c r="C535" s="41"/>
      <c r="D535" s="41"/>
      <c r="E535" s="41"/>
      <c r="F535" s="41"/>
      <c r="I535" s="42"/>
      <c r="J535" s="42"/>
    </row>
    <row r="536" spans="2:10" s="38" customFormat="1" ht="15">
      <c r="B536" s="41"/>
      <c r="C536" s="41"/>
      <c r="D536" s="41"/>
      <c r="E536" s="41"/>
      <c r="F536" s="41"/>
      <c r="I536" s="42"/>
      <c r="J536" s="42"/>
    </row>
    <row r="537" spans="2:10" s="38" customFormat="1" ht="15">
      <c r="B537" s="41"/>
      <c r="C537" s="41"/>
      <c r="D537" s="41"/>
      <c r="E537" s="41"/>
      <c r="F537" s="41"/>
      <c r="I537" s="42"/>
      <c r="J537" s="42"/>
    </row>
    <row r="538" spans="2:10" s="38" customFormat="1" ht="15">
      <c r="B538" s="41"/>
      <c r="C538" s="41"/>
      <c r="D538" s="41"/>
      <c r="E538" s="41"/>
      <c r="F538" s="41"/>
      <c r="I538" s="42"/>
      <c r="J538" s="42"/>
    </row>
    <row r="539" spans="2:10" s="38" customFormat="1" ht="15">
      <c r="B539" s="41"/>
      <c r="C539" s="41"/>
      <c r="D539" s="41"/>
      <c r="E539" s="41"/>
      <c r="F539" s="41"/>
      <c r="I539" s="42"/>
      <c r="J539" s="42"/>
    </row>
    <row r="540" spans="2:10" s="38" customFormat="1" ht="15">
      <c r="B540" s="41"/>
      <c r="C540" s="41"/>
      <c r="D540" s="41"/>
      <c r="E540" s="41"/>
      <c r="F540" s="41"/>
      <c r="I540" s="42"/>
      <c r="J540" s="42"/>
    </row>
    <row r="541" spans="2:10" s="38" customFormat="1" ht="15">
      <c r="B541" s="41"/>
      <c r="C541" s="41"/>
      <c r="D541" s="41"/>
      <c r="E541" s="41"/>
      <c r="F541" s="41"/>
      <c r="I541" s="42"/>
      <c r="J541" s="42"/>
    </row>
    <row r="542" spans="2:10" s="38" customFormat="1" ht="15">
      <c r="B542" s="41"/>
      <c r="C542" s="41"/>
      <c r="D542" s="41"/>
      <c r="E542" s="41"/>
      <c r="F542" s="41"/>
      <c r="I542" s="42"/>
      <c r="J542" s="42"/>
    </row>
    <row r="543" spans="2:10" s="38" customFormat="1" ht="15">
      <c r="B543" s="41"/>
      <c r="C543" s="41"/>
      <c r="D543" s="41"/>
      <c r="E543" s="41"/>
      <c r="F543" s="41"/>
      <c r="I543" s="42"/>
      <c r="J543" s="42"/>
    </row>
    <row r="544" spans="2:10" s="38" customFormat="1" ht="15">
      <c r="B544" s="41"/>
      <c r="C544" s="41"/>
      <c r="D544" s="41"/>
      <c r="E544" s="41"/>
      <c r="F544" s="41"/>
      <c r="I544" s="42"/>
      <c r="J544" s="42"/>
    </row>
    <row r="545" spans="2:10" s="38" customFormat="1" ht="15">
      <c r="B545" s="41"/>
      <c r="C545" s="41"/>
      <c r="D545" s="41"/>
      <c r="E545" s="41"/>
      <c r="F545" s="41"/>
      <c r="I545" s="42"/>
      <c r="J545" s="42"/>
    </row>
    <row r="546" spans="2:10" s="38" customFormat="1" ht="15">
      <c r="B546" s="41"/>
      <c r="C546" s="41"/>
      <c r="D546" s="41"/>
      <c r="E546" s="41"/>
      <c r="F546" s="41"/>
      <c r="I546" s="42"/>
      <c r="J546" s="42"/>
    </row>
    <row r="547" spans="2:10" s="38" customFormat="1" ht="15">
      <c r="B547" s="41"/>
      <c r="C547" s="41"/>
      <c r="D547" s="41"/>
      <c r="E547" s="41"/>
      <c r="F547" s="41"/>
      <c r="I547" s="42"/>
      <c r="J547" s="42"/>
    </row>
    <row r="548" spans="2:10" s="38" customFormat="1" ht="15">
      <c r="B548" s="41"/>
      <c r="C548" s="41"/>
      <c r="D548" s="41"/>
      <c r="E548" s="41"/>
      <c r="F548" s="41"/>
      <c r="I548" s="42"/>
      <c r="J548" s="42"/>
    </row>
    <row r="549" spans="2:10" s="38" customFormat="1" ht="15">
      <c r="B549" s="41"/>
      <c r="C549" s="41"/>
      <c r="D549" s="41"/>
      <c r="E549" s="41"/>
      <c r="F549" s="41"/>
      <c r="I549" s="42"/>
      <c r="J549" s="42"/>
    </row>
    <row r="550" spans="2:10" s="38" customFormat="1" ht="15">
      <c r="B550" s="41"/>
      <c r="C550" s="41"/>
      <c r="D550" s="41"/>
      <c r="E550" s="41"/>
      <c r="F550" s="41"/>
      <c r="I550" s="42"/>
      <c r="J550" s="42"/>
    </row>
    <row r="551" spans="2:10" s="38" customFormat="1" ht="15">
      <c r="B551" s="41"/>
      <c r="C551" s="41"/>
      <c r="D551" s="41"/>
      <c r="E551" s="41"/>
      <c r="F551" s="41"/>
      <c r="I551" s="42"/>
      <c r="J551" s="42"/>
    </row>
    <row r="552" spans="2:10" s="38" customFormat="1" ht="15">
      <c r="B552" s="41"/>
      <c r="C552" s="41"/>
      <c r="D552" s="41"/>
      <c r="E552" s="41"/>
      <c r="F552" s="41"/>
      <c r="I552" s="42"/>
      <c r="J552" s="42"/>
    </row>
    <row r="553" spans="2:10" s="38" customFormat="1" ht="15">
      <c r="B553" s="41"/>
      <c r="C553" s="41"/>
      <c r="D553" s="41"/>
      <c r="E553" s="41"/>
      <c r="F553" s="41"/>
      <c r="I553" s="42"/>
      <c r="J553" s="42"/>
    </row>
    <row r="554" spans="2:10" s="38" customFormat="1" ht="15">
      <c r="B554" s="41"/>
      <c r="C554" s="41"/>
      <c r="D554" s="41"/>
      <c r="E554" s="41"/>
      <c r="F554" s="41"/>
      <c r="I554" s="42"/>
      <c r="J554" s="42"/>
    </row>
    <row r="555" spans="2:10" s="38" customFormat="1" ht="15">
      <c r="B555" s="41"/>
      <c r="C555" s="41"/>
      <c r="D555" s="41"/>
      <c r="E555" s="41"/>
      <c r="F555" s="41"/>
      <c r="I555" s="42"/>
      <c r="J555" s="42"/>
    </row>
    <row r="556" spans="2:10" s="38" customFormat="1" ht="15">
      <c r="B556" s="41"/>
      <c r="C556" s="41"/>
      <c r="D556" s="41"/>
      <c r="E556" s="41"/>
      <c r="F556" s="41"/>
      <c r="I556" s="42"/>
      <c r="J556" s="42"/>
    </row>
    <row r="557" spans="2:10" s="38" customFormat="1" ht="15">
      <c r="B557" s="41"/>
      <c r="C557" s="41"/>
      <c r="D557" s="41"/>
      <c r="E557" s="41"/>
      <c r="F557" s="41"/>
      <c r="I557" s="42"/>
      <c r="J557" s="42"/>
    </row>
    <row r="558" spans="2:10" s="38" customFormat="1" ht="15">
      <c r="B558" s="41"/>
      <c r="C558" s="41"/>
      <c r="D558" s="41"/>
      <c r="E558" s="41"/>
      <c r="F558" s="41"/>
      <c r="I558" s="42"/>
      <c r="J558" s="42"/>
    </row>
    <row r="559" spans="2:10" s="38" customFormat="1" ht="15">
      <c r="B559" s="41"/>
      <c r="C559" s="41"/>
      <c r="D559" s="41"/>
      <c r="E559" s="41"/>
      <c r="F559" s="41"/>
      <c r="I559" s="42"/>
      <c r="J559" s="42"/>
    </row>
    <row r="560" spans="2:10" s="38" customFormat="1" ht="15">
      <c r="B560" s="41"/>
      <c r="C560" s="41"/>
      <c r="D560" s="41"/>
      <c r="E560" s="41"/>
      <c r="F560" s="41"/>
      <c r="I560" s="42"/>
      <c r="J560" s="42"/>
    </row>
    <row r="561" spans="2:10" s="38" customFormat="1" ht="15">
      <c r="B561" s="41"/>
      <c r="C561" s="41"/>
      <c r="D561" s="41"/>
      <c r="E561" s="41"/>
      <c r="F561" s="41"/>
      <c r="I561" s="42"/>
      <c r="J561" s="42"/>
    </row>
    <row r="562" spans="2:10" s="38" customFormat="1" ht="15">
      <c r="B562" s="41"/>
      <c r="C562" s="41"/>
      <c r="D562" s="41"/>
      <c r="E562" s="41"/>
      <c r="F562" s="41"/>
      <c r="I562" s="42"/>
      <c r="J562" s="42"/>
    </row>
    <row r="563" spans="2:10" s="38" customFormat="1" ht="15">
      <c r="B563" s="41"/>
      <c r="C563" s="41"/>
      <c r="D563" s="41"/>
      <c r="E563" s="41"/>
      <c r="F563" s="41"/>
      <c r="I563" s="42"/>
      <c r="J563" s="42"/>
    </row>
    <row r="564" spans="2:10" s="38" customFormat="1" ht="15">
      <c r="B564" s="41"/>
      <c r="C564" s="41"/>
      <c r="D564" s="41"/>
      <c r="E564" s="41"/>
      <c r="F564" s="41"/>
      <c r="I564" s="42"/>
      <c r="J564" s="42"/>
    </row>
    <row r="565" spans="2:10" s="38" customFormat="1" ht="15">
      <c r="B565" s="41"/>
      <c r="C565" s="41"/>
      <c r="D565" s="41"/>
      <c r="E565" s="41"/>
      <c r="F565" s="41"/>
      <c r="I565" s="42"/>
      <c r="J565" s="42"/>
    </row>
    <row r="566" spans="2:10" s="38" customFormat="1" ht="15">
      <c r="B566" s="41"/>
      <c r="C566" s="41"/>
      <c r="D566" s="41"/>
      <c r="E566" s="41"/>
      <c r="F566" s="41"/>
      <c r="I566" s="42"/>
      <c r="J566" s="42"/>
    </row>
    <row r="567" spans="2:10" s="38" customFormat="1" ht="15">
      <c r="B567" s="41"/>
      <c r="C567" s="41"/>
      <c r="D567" s="41"/>
      <c r="E567" s="41"/>
      <c r="F567" s="41"/>
      <c r="I567" s="42"/>
      <c r="J567" s="42"/>
    </row>
    <row r="568" spans="2:10" s="38" customFormat="1" ht="15">
      <c r="B568" s="41"/>
      <c r="C568" s="41"/>
      <c r="D568" s="41"/>
      <c r="E568" s="41"/>
      <c r="F568" s="41"/>
      <c r="I568" s="42"/>
      <c r="J568" s="42"/>
    </row>
    <row r="569" spans="2:10" s="38" customFormat="1" ht="15">
      <c r="B569" s="41"/>
      <c r="C569" s="41"/>
      <c r="D569" s="41"/>
      <c r="E569" s="41"/>
      <c r="F569" s="41"/>
      <c r="I569" s="42"/>
      <c r="J569" s="42"/>
    </row>
    <row r="570" spans="2:10" s="38" customFormat="1" ht="15">
      <c r="B570" s="41"/>
      <c r="C570" s="41"/>
      <c r="D570" s="41"/>
      <c r="E570" s="41"/>
      <c r="F570" s="41"/>
      <c r="I570" s="42"/>
      <c r="J570" s="42"/>
    </row>
    <row r="571" spans="2:10" s="38" customFormat="1" ht="15">
      <c r="B571" s="41"/>
      <c r="C571" s="41"/>
      <c r="D571" s="41"/>
      <c r="E571" s="41"/>
      <c r="F571" s="41"/>
      <c r="I571" s="42"/>
      <c r="J571" s="42"/>
    </row>
    <row r="572" spans="2:10" s="38" customFormat="1" ht="15">
      <c r="B572" s="41"/>
      <c r="C572" s="41"/>
      <c r="D572" s="41"/>
      <c r="E572" s="41"/>
      <c r="F572" s="41"/>
      <c r="I572" s="42"/>
      <c r="J572" s="42"/>
    </row>
    <row r="573" spans="2:10" s="38" customFormat="1" ht="15">
      <c r="B573" s="41"/>
      <c r="C573" s="41"/>
      <c r="D573" s="41"/>
      <c r="E573" s="41"/>
      <c r="F573" s="41"/>
      <c r="I573" s="42"/>
      <c r="J573" s="42"/>
    </row>
    <row r="574" spans="2:10" s="38" customFormat="1" ht="15">
      <c r="B574" s="41"/>
      <c r="C574" s="41"/>
      <c r="D574" s="41"/>
      <c r="E574" s="41"/>
      <c r="F574" s="41"/>
      <c r="I574" s="42"/>
      <c r="J574" s="42"/>
    </row>
    <row r="575" spans="2:10" s="38" customFormat="1" ht="15">
      <c r="B575" s="41"/>
      <c r="C575" s="41"/>
      <c r="D575" s="41"/>
      <c r="E575" s="41"/>
      <c r="F575" s="41"/>
      <c r="I575" s="42"/>
      <c r="J575" s="42"/>
    </row>
    <row r="576" spans="2:10" s="38" customFormat="1" ht="15">
      <c r="B576" s="41"/>
      <c r="C576" s="41"/>
      <c r="D576" s="41"/>
      <c r="E576" s="41"/>
      <c r="F576" s="41"/>
      <c r="I576" s="42"/>
      <c r="J576" s="42"/>
    </row>
    <row r="577" spans="2:10" s="38" customFormat="1" ht="15">
      <c r="B577" s="41"/>
      <c r="C577" s="41"/>
      <c r="D577" s="41"/>
      <c r="E577" s="41"/>
      <c r="F577" s="41"/>
      <c r="I577" s="42"/>
      <c r="J577" s="42"/>
    </row>
    <row r="578" spans="2:10" s="38" customFormat="1" ht="15">
      <c r="B578" s="41"/>
      <c r="C578" s="41"/>
      <c r="D578" s="41"/>
      <c r="E578" s="41"/>
      <c r="F578" s="41"/>
      <c r="I578" s="42"/>
      <c r="J578" s="42"/>
    </row>
    <row r="579" spans="2:10" s="38" customFormat="1" ht="15">
      <c r="B579" s="41"/>
      <c r="C579" s="41"/>
      <c r="D579" s="41"/>
      <c r="E579" s="41"/>
      <c r="F579" s="41"/>
      <c r="I579" s="42"/>
      <c r="J579" s="42"/>
    </row>
    <row r="580" spans="2:10" s="38" customFormat="1" ht="15">
      <c r="B580" s="41"/>
      <c r="C580" s="41"/>
      <c r="D580" s="41"/>
      <c r="E580" s="41"/>
      <c r="F580" s="41"/>
      <c r="I580" s="42"/>
      <c r="J580" s="42"/>
    </row>
    <row r="581" spans="2:10" s="38" customFormat="1" ht="15">
      <c r="B581" s="41"/>
      <c r="C581" s="41"/>
      <c r="D581" s="41"/>
      <c r="E581" s="41"/>
      <c r="F581" s="41"/>
      <c r="I581" s="42"/>
      <c r="J581" s="42"/>
    </row>
    <row r="582" spans="2:10" s="38" customFormat="1" ht="15">
      <c r="B582" s="41"/>
      <c r="C582" s="41"/>
      <c r="D582" s="41"/>
      <c r="E582" s="41"/>
      <c r="F582" s="41"/>
      <c r="I582" s="42"/>
      <c r="J582" s="42"/>
    </row>
    <row r="583" spans="2:10" s="38" customFormat="1" ht="15">
      <c r="B583" s="41"/>
      <c r="C583" s="41"/>
      <c r="D583" s="41"/>
      <c r="E583" s="41"/>
      <c r="F583" s="41"/>
      <c r="I583" s="42"/>
      <c r="J583" s="42"/>
    </row>
    <row r="584" spans="2:10" s="38" customFormat="1" ht="15">
      <c r="B584" s="41"/>
      <c r="C584" s="41"/>
      <c r="D584" s="41"/>
      <c r="E584" s="41"/>
      <c r="F584" s="41"/>
      <c r="I584" s="42"/>
      <c r="J584" s="42"/>
    </row>
    <row r="585" spans="2:10" s="38" customFormat="1" ht="15">
      <c r="B585" s="41"/>
      <c r="C585" s="41"/>
      <c r="D585" s="41"/>
      <c r="E585" s="41"/>
      <c r="F585" s="41"/>
      <c r="I585" s="42"/>
      <c r="J585" s="42"/>
    </row>
    <row r="586" spans="2:10" s="38" customFormat="1" ht="15">
      <c r="B586" s="41"/>
      <c r="C586" s="41"/>
      <c r="D586" s="41"/>
      <c r="E586" s="41"/>
      <c r="F586" s="41"/>
      <c r="I586" s="42"/>
      <c r="J586" s="42"/>
    </row>
    <row r="587" spans="2:10" s="38" customFormat="1" ht="15">
      <c r="B587" s="41"/>
      <c r="C587" s="41"/>
      <c r="D587" s="41"/>
      <c r="E587" s="41"/>
      <c r="F587" s="41"/>
      <c r="I587" s="42"/>
      <c r="J587" s="42"/>
    </row>
    <row r="588" spans="2:10" s="38" customFormat="1" ht="15">
      <c r="B588" s="41"/>
      <c r="C588" s="41"/>
      <c r="D588" s="41"/>
      <c r="E588" s="41"/>
      <c r="F588" s="41"/>
      <c r="I588" s="42"/>
      <c r="J588" s="42"/>
    </row>
    <row r="589" spans="2:10" s="38" customFormat="1" ht="15">
      <c r="B589" s="41"/>
      <c r="C589" s="41"/>
      <c r="D589" s="41"/>
      <c r="E589" s="41"/>
      <c r="F589" s="41"/>
      <c r="I589" s="42"/>
      <c r="J589" s="42"/>
    </row>
    <row r="590" spans="2:10" s="38" customFormat="1" ht="15">
      <c r="B590" s="41"/>
      <c r="C590" s="41"/>
      <c r="D590" s="41"/>
      <c r="E590" s="41"/>
      <c r="F590" s="41"/>
      <c r="I590" s="42"/>
      <c r="J590" s="42"/>
    </row>
    <row r="591" spans="2:10" s="38" customFormat="1" ht="15">
      <c r="B591" s="41"/>
      <c r="C591" s="41"/>
      <c r="D591" s="41"/>
      <c r="E591" s="41"/>
      <c r="F591" s="41"/>
      <c r="I591" s="42"/>
      <c r="J591" s="42"/>
    </row>
    <row r="592" spans="2:10" s="38" customFormat="1" ht="15">
      <c r="B592" s="41"/>
      <c r="C592" s="41"/>
      <c r="D592" s="41"/>
      <c r="E592" s="41"/>
      <c r="F592" s="41"/>
      <c r="I592" s="42"/>
      <c r="J592" s="42"/>
    </row>
    <row r="593" spans="2:10" s="38" customFormat="1" ht="15">
      <c r="B593" s="41"/>
      <c r="C593" s="41"/>
      <c r="D593" s="41"/>
      <c r="E593" s="41"/>
      <c r="F593" s="41"/>
      <c r="I593" s="42"/>
      <c r="J593" s="42"/>
    </row>
    <row r="594" spans="2:10" s="38" customFormat="1" ht="15">
      <c r="B594" s="41"/>
      <c r="C594" s="41"/>
      <c r="D594" s="41"/>
      <c r="E594" s="41"/>
      <c r="F594" s="41"/>
      <c r="I594" s="42"/>
      <c r="J594" s="42"/>
    </row>
    <row r="595" spans="2:10" s="38" customFormat="1" ht="15">
      <c r="B595" s="41"/>
      <c r="C595" s="41"/>
      <c r="D595" s="41"/>
      <c r="E595" s="41"/>
      <c r="F595" s="41"/>
      <c r="I595" s="42"/>
      <c r="J595" s="42"/>
    </row>
    <row r="596" spans="2:10" s="38" customFormat="1" ht="15">
      <c r="B596" s="41"/>
      <c r="C596" s="41"/>
      <c r="D596" s="41"/>
      <c r="E596" s="41"/>
      <c r="F596" s="41"/>
      <c r="I596" s="42"/>
      <c r="J596" s="42"/>
    </row>
    <row r="597" spans="2:10" s="38" customFormat="1" ht="15">
      <c r="B597" s="41"/>
      <c r="C597" s="41"/>
      <c r="D597" s="41"/>
      <c r="E597" s="41"/>
      <c r="F597" s="41"/>
      <c r="I597" s="42"/>
      <c r="J597" s="42"/>
    </row>
    <row r="598" spans="2:10" s="38" customFormat="1" ht="15">
      <c r="B598" s="41"/>
      <c r="C598" s="41"/>
      <c r="D598" s="41"/>
      <c r="E598" s="41"/>
      <c r="F598" s="41"/>
      <c r="I598" s="42"/>
      <c r="J598" s="42"/>
    </row>
    <row r="599" spans="2:10" s="38" customFormat="1" ht="15">
      <c r="B599" s="41"/>
      <c r="C599" s="41"/>
      <c r="D599" s="41"/>
      <c r="E599" s="41"/>
      <c r="F599" s="41"/>
      <c r="I599" s="42"/>
      <c r="J599" s="42"/>
    </row>
    <row r="600" spans="2:10" s="38" customFormat="1" ht="15">
      <c r="B600" s="41"/>
      <c r="C600" s="41"/>
      <c r="D600" s="41"/>
      <c r="E600" s="41"/>
      <c r="F600" s="41"/>
      <c r="I600" s="42"/>
      <c r="J600" s="42"/>
    </row>
    <row r="601" spans="2:10" s="38" customFormat="1" ht="15">
      <c r="B601" s="41"/>
      <c r="C601" s="41"/>
      <c r="D601" s="41"/>
      <c r="E601" s="41"/>
      <c r="F601" s="41"/>
      <c r="I601" s="42"/>
      <c r="J601" s="42"/>
    </row>
    <row r="602" spans="2:10" s="38" customFormat="1" ht="15">
      <c r="B602" s="41"/>
      <c r="C602" s="41"/>
      <c r="D602" s="41"/>
      <c r="E602" s="41"/>
      <c r="F602" s="41"/>
      <c r="I602" s="42"/>
      <c r="J602" s="42"/>
    </row>
    <row r="603" spans="2:10" s="38" customFormat="1" ht="15">
      <c r="B603" s="41"/>
      <c r="C603" s="41"/>
      <c r="D603" s="41"/>
      <c r="E603" s="41"/>
      <c r="F603" s="41"/>
      <c r="I603" s="42"/>
      <c r="J603" s="42"/>
    </row>
    <row r="604" spans="2:10" s="38" customFormat="1" ht="15">
      <c r="B604" s="41"/>
      <c r="C604" s="41"/>
      <c r="D604" s="41"/>
      <c r="E604" s="41"/>
      <c r="F604" s="41"/>
      <c r="I604" s="42"/>
      <c r="J604" s="42"/>
    </row>
    <row r="605" spans="2:10" s="38" customFormat="1" ht="15">
      <c r="B605" s="41"/>
      <c r="C605" s="41"/>
      <c r="D605" s="41"/>
      <c r="E605" s="41"/>
      <c r="F605" s="41"/>
      <c r="I605" s="42"/>
      <c r="J605" s="42"/>
    </row>
    <row r="606" spans="2:10" s="38" customFormat="1" ht="15">
      <c r="B606" s="41"/>
      <c r="C606" s="41"/>
      <c r="D606" s="41"/>
      <c r="E606" s="41"/>
      <c r="F606" s="41"/>
      <c r="I606" s="42"/>
      <c r="J606" s="42"/>
    </row>
    <row r="607" spans="2:10" s="38" customFormat="1" ht="15">
      <c r="B607" s="41"/>
      <c r="C607" s="41"/>
      <c r="D607" s="41"/>
      <c r="E607" s="41"/>
      <c r="F607" s="41"/>
      <c r="I607" s="42"/>
      <c r="J607" s="42"/>
    </row>
    <row r="608" spans="2:10" s="38" customFormat="1" ht="15">
      <c r="B608" s="41"/>
      <c r="C608" s="41"/>
      <c r="D608" s="41"/>
      <c r="E608" s="41"/>
      <c r="F608" s="41"/>
      <c r="I608" s="42"/>
      <c r="J608" s="42"/>
    </row>
    <row r="609" spans="2:10" s="38" customFormat="1" ht="15">
      <c r="B609" s="41"/>
      <c r="C609" s="41"/>
      <c r="D609" s="41"/>
      <c r="E609" s="41"/>
      <c r="F609" s="41"/>
      <c r="I609" s="42"/>
      <c r="J609" s="42"/>
    </row>
    <row r="610" spans="2:10" s="38" customFormat="1" ht="15">
      <c r="B610" s="41"/>
      <c r="C610" s="41"/>
      <c r="D610" s="41"/>
      <c r="E610" s="41"/>
      <c r="F610" s="41"/>
      <c r="I610" s="42"/>
      <c r="J610" s="42"/>
    </row>
    <row r="611" spans="2:10" s="38" customFormat="1" ht="15">
      <c r="B611" s="41"/>
      <c r="C611" s="41"/>
      <c r="D611" s="41"/>
      <c r="E611" s="41"/>
      <c r="F611" s="41"/>
      <c r="I611" s="42"/>
      <c r="J611" s="42"/>
    </row>
    <row r="612" spans="2:10" s="38" customFormat="1" ht="15">
      <c r="B612" s="41"/>
      <c r="C612" s="41"/>
      <c r="D612" s="41"/>
      <c r="E612" s="41"/>
      <c r="F612" s="41"/>
      <c r="I612" s="42"/>
      <c r="J612" s="42"/>
    </row>
    <row r="613" spans="2:10" s="38" customFormat="1" ht="15">
      <c r="B613" s="41"/>
      <c r="C613" s="41"/>
      <c r="D613" s="41"/>
      <c r="E613" s="41"/>
      <c r="F613" s="41"/>
      <c r="I613" s="42"/>
      <c r="J613" s="42"/>
    </row>
    <row r="614" spans="2:10" s="38" customFormat="1" ht="15">
      <c r="B614" s="41"/>
      <c r="C614" s="41"/>
      <c r="D614" s="41"/>
      <c r="E614" s="41"/>
      <c r="F614" s="41"/>
      <c r="I614" s="42"/>
      <c r="J614" s="42"/>
    </row>
    <row r="615" spans="2:10" s="38" customFormat="1" ht="15">
      <c r="B615" s="41"/>
      <c r="C615" s="41"/>
      <c r="D615" s="41"/>
      <c r="E615" s="41"/>
      <c r="F615" s="41"/>
      <c r="I615" s="42"/>
      <c r="J615" s="42"/>
    </row>
    <row r="616" spans="2:10" s="38" customFormat="1" ht="15">
      <c r="B616" s="41"/>
      <c r="C616" s="41"/>
      <c r="D616" s="41"/>
      <c r="E616" s="41"/>
      <c r="F616" s="41"/>
      <c r="I616" s="42"/>
      <c r="J616" s="42"/>
    </row>
    <row r="617" spans="2:10" s="38" customFormat="1" ht="15">
      <c r="B617" s="41"/>
      <c r="C617" s="41"/>
      <c r="D617" s="41"/>
      <c r="E617" s="41"/>
      <c r="F617" s="41"/>
      <c r="I617" s="42"/>
      <c r="J617" s="42"/>
    </row>
    <row r="618" spans="2:10" s="38" customFormat="1" ht="15">
      <c r="B618" s="41"/>
      <c r="C618" s="41"/>
      <c r="D618" s="41"/>
      <c r="E618" s="41"/>
      <c r="F618" s="41"/>
      <c r="I618" s="42"/>
      <c r="J618" s="42"/>
    </row>
    <row r="619" spans="2:10" s="38" customFormat="1" ht="15">
      <c r="B619" s="41"/>
      <c r="C619" s="41"/>
      <c r="D619" s="41"/>
      <c r="E619" s="41"/>
      <c r="F619" s="41"/>
      <c r="I619" s="42"/>
      <c r="J619" s="42"/>
    </row>
    <row r="620" spans="2:10" s="38" customFormat="1" ht="15">
      <c r="B620" s="41"/>
      <c r="C620" s="41"/>
      <c r="D620" s="41"/>
      <c r="E620" s="41"/>
      <c r="F620" s="41"/>
      <c r="I620" s="42"/>
      <c r="J620" s="42"/>
    </row>
    <row r="621" spans="2:10" s="38" customFormat="1" ht="15">
      <c r="B621" s="41"/>
      <c r="C621" s="41"/>
      <c r="D621" s="41"/>
      <c r="E621" s="41"/>
      <c r="F621" s="41"/>
      <c r="I621" s="42"/>
      <c r="J621" s="42"/>
    </row>
    <row r="622" spans="2:10" s="38" customFormat="1" ht="15">
      <c r="B622" s="41"/>
      <c r="C622" s="41"/>
      <c r="D622" s="41"/>
      <c r="E622" s="41"/>
      <c r="F622" s="41"/>
      <c r="I622" s="42"/>
      <c r="J622" s="42"/>
    </row>
    <row r="623" spans="2:10" s="38" customFormat="1" ht="15">
      <c r="B623" s="41"/>
      <c r="C623" s="41"/>
      <c r="D623" s="41"/>
      <c r="E623" s="41"/>
      <c r="F623" s="41"/>
      <c r="I623" s="42"/>
      <c r="J623" s="42"/>
    </row>
    <row r="624" spans="2:10" s="38" customFormat="1" ht="15">
      <c r="B624" s="41"/>
      <c r="C624" s="41"/>
      <c r="D624" s="41"/>
      <c r="E624" s="41"/>
      <c r="F624" s="41"/>
      <c r="I624" s="42"/>
      <c r="J624" s="42"/>
    </row>
    <row r="625" spans="2:10" s="38" customFormat="1" ht="15">
      <c r="B625" s="41"/>
      <c r="C625" s="41"/>
      <c r="D625" s="41"/>
      <c r="E625" s="41"/>
      <c r="F625" s="41"/>
      <c r="I625" s="42"/>
      <c r="J625" s="42"/>
    </row>
    <row r="626" spans="2:10" s="38" customFormat="1" ht="15">
      <c r="B626" s="41"/>
      <c r="C626" s="41"/>
      <c r="D626" s="41"/>
      <c r="E626" s="41"/>
      <c r="F626" s="41"/>
      <c r="I626" s="42"/>
      <c r="J626" s="42"/>
    </row>
    <row r="627" spans="2:10" s="38" customFormat="1" ht="15">
      <c r="B627" s="41"/>
      <c r="C627" s="41"/>
      <c r="D627" s="41"/>
      <c r="E627" s="41"/>
      <c r="F627" s="41"/>
      <c r="I627" s="42"/>
      <c r="J627" s="42"/>
    </row>
    <row r="628" spans="2:10" s="38" customFormat="1" ht="15">
      <c r="B628" s="41"/>
      <c r="C628" s="41"/>
      <c r="D628" s="41"/>
      <c r="E628" s="41"/>
      <c r="F628" s="41"/>
      <c r="I628" s="42"/>
      <c r="J628" s="42"/>
    </row>
    <row r="629" spans="2:10" s="38" customFormat="1" ht="15">
      <c r="B629" s="41"/>
      <c r="C629" s="41"/>
      <c r="D629" s="41"/>
      <c r="E629" s="41"/>
      <c r="F629" s="41"/>
      <c r="I629" s="42"/>
      <c r="J629" s="42"/>
    </row>
    <row r="630" spans="2:10" s="38" customFormat="1" ht="15">
      <c r="B630" s="41"/>
      <c r="C630" s="41"/>
      <c r="D630" s="41"/>
      <c r="E630" s="41"/>
      <c r="F630" s="41"/>
      <c r="I630" s="42"/>
      <c r="J630" s="42"/>
    </row>
    <row r="631" spans="2:10" s="38" customFormat="1" ht="15">
      <c r="B631" s="41"/>
      <c r="C631" s="41"/>
      <c r="D631" s="41"/>
      <c r="E631" s="41"/>
      <c r="F631" s="41"/>
      <c r="I631" s="42"/>
      <c r="J631" s="42"/>
    </row>
    <row r="632" spans="2:10" s="38" customFormat="1" ht="15">
      <c r="B632" s="41"/>
      <c r="C632" s="41"/>
      <c r="D632" s="41"/>
      <c r="E632" s="41"/>
      <c r="F632" s="41"/>
      <c r="I632" s="42"/>
      <c r="J632" s="42"/>
    </row>
    <row r="633" spans="2:10" s="38" customFormat="1" ht="15">
      <c r="B633" s="41"/>
      <c r="C633" s="41"/>
      <c r="D633" s="41"/>
      <c r="E633" s="41"/>
      <c r="F633" s="41"/>
      <c r="I633" s="42"/>
      <c r="J633" s="42"/>
    </row>
    <row r="634" spans="2:10" s="38" customFormat="1" ht="15">
      <c r="B634" s="41"/>
      <c r="C634" s="41"/>
      <c r="D634" s="41"/>
      <c r="E634" s="41"/>
      <c r="F634" s="41"/>
      <c r="I634" s="42"/>
      <c r="J634" s="42"/>
    </row>
    <row r="635" spans="2:10" s="38" customFormat="1" ht="15">
      <c r="B635" s="41"/>
      <c r="C635" s="41"/>
      <c r="D635" s="41"/>
      <c r="E635" s="41"/>
      <c r="F635" s="41"/>
      <c r="I635" s="42"/>
      <c r="J635" s="42"/>
    </row>
    <row r="636" spans="2:10" s="38" customFormat="1" ht="15">
      <c r="B636" s="41"/>
      <c r="C636" s="41"/>
      <c r="D636" s="41"/>
      <c r="E636" s="41"/>
      <c r="F636" s="41"/>
      <c r="I636" s="42"/>
      <c r="J636" s="42"/>
    </row>
    <row r="637" spans="2:10" s="38" customFormat="1" ht="15">
      <c r="B637" s="41"/>
      <c r="C637" s="41"/>
      <c r="D637" s="41"/>
      <c r="E637" s="41"/>
      <c r="F637" s="41"/>
      <c r="I637" s="42"/>
      <c r="J637" s="42"/>
    </row>
    <row r="638" spans="2:10" s="38" customFormat="1" ht="15">
      <c r="B638" s="41"/>
      <c r="C638" s="41"/>
      <c r="D638" s="41"/>
      <c r="E638" s="41"/>
      <c r="F638" s="41"/>
      <c r="I638" s="42"/>
      <c r="J638" s="42"/>
    </row>
    <row r="639" spans="2:10" s="38" customFormat="1" ht="15">
      <c r="B639" s="41"/>
      <c r="C639" s="41"/>
      <c r="D639" s="41"/>
      <c r="E639" s="41"/>
      <c r="F639" s="41"/>
      <c r="I639" s="42"/>
      <c r="J639" s="42"/>
    </row>
    <row r="640" spans="2:10" s="38" customFormat="1" ht="15">
      <c r="B640" s="41"/>
      <c r="C640" s="41"/>
      <c r="D640" s="41"/>
      <c r="E640" s="41"/>
      <c r="F640" s="41"/>
      <c r="I640" s="42"/>
      <c r="J640" s="42"/>
    </row>
    <row r="641" spans="2:10" s="38" customFormat="1" ht="15">
      <c r="B641" s="41"/>
      <c r="C641" s="41"/>
      <c r="D641" s="41"/>
      <c r="E641" s="41"/>
      <c r="F641" s="41"/>
      <c r="I641" s="42"/>
      <c r="J641" s="42"/>
    </row>
    <row r="642" spans="2:10" s="38" customFormat="1" ht="15">
      <c r="B642" s="41"/>
      <c r="C642" s="41"/>
      <c r="D642" s="41"/>
      <c r="E642" s="41"/>
      <c r="F642" s="41"/>
      <c r="I642" s="42"/>
      <c r="J642" s="42"/>
    </row>
    <row r="643" spans="2:10" s="38" customFormat="1" ht="15">
      <c r="B643" s="41"/>
      <c r="C643" s="41"/>
      <c r="D643" s="41"/>
      <c r="E643" s="41"/>
      <c r="F643" s="41"/>
      <c r="I643" s="42"/>
      <c r="J643" s="42"/>
    </row>
    <row r="644" spans="2:10" s="38" customFormat="1" ht="15">
      <c r="B644" s="41"/>
      <c r="C644" s="41"/>
      <c r="D644" s="41"/>
      <c r="E644" s="41"/>
      <c r="F644" s="41"/>
      <c r="I644" s="42"/>
      <c r="J644" s="42"/>
    </row>
    <row r="645" spans="2:10" s="38" customFormat="1" ht="15">
      <c r="B645" s="41"/>
      <c r="C645" s="41"/>
      <c r="D645" s="41"/>
      <c r="E645" s="41"/>
      <c r="F645" s="41"/>
      <c r="I645" s="42"/>
      <c r="J645" s="42"/>
    </row>
    <row r="646" spans="2:10" s="38" customFormat="1" ht="15">
      <c r="B646" s="41"/>
      <c r="C646" s="41"/>
      <c r="D646" s="41"/>
      <c r="E646" s="41"/>
      <c r="F646" s="41"/>
      <c r="I646" s="42"/>
      <c r="J646" s="42"/>
    </row>
    <row r="647" spans="2:10" s="38" customFormat="1" ht="15">
      <c r="B647" s="41"/>
      <c r="C647" s="41"/>
      <c r="D647" s="41"/>
      <c r="E647" s="41"/>
      <c r="F647" s="41"/>
      <c r="I647" s="42"/>
      <c r="J647" s="42"/>
    </row>
    <row r="648" spans="2:10" s="38" customFormat="1" ht="15">
      <c r="B648" s="41"/>
      <c r="C648" s="41"/>
      <c r="D648" s="41"/>
      <c r="E648" s="41"/>
      <c r="F648" s="41"/>
      <c r="I648" s="42"/>
      <c r="J648" s="42"/>
    </row>
    <row r="649" spans="2:10" s="38" customFormat="1" ht="15">
      <c r="B649" s="41"/>
      <c r="C649" s="41"/>
      <c r="D649" s="41"/>
      <c r="E649" s="41"/>
      <c r="F649" s="41"/>
      <c r="I649" s="42"/>
      <c r="J649" s="42"/>
    </row>
    <row r="650" spans="2:10" s="38" customFormat="1" ht="15">
      <c r="B650" s="41"/>
      <c r="C650" s="41"/>
      <c r="D650" s="41"/>
      <c r="E650" s="41"/>
      <c r="F650" s="41"/>
      <c r="I650" s="42"/>
      <c r="J650" s="42"/>
    </row>
    <row r="651" spans="2:10" s="38" customFormat="1" ht="15">
      <c r="B651" s="41"/>
      <c r="C651" s="41"/>
      <c r="D651" s="41"/>
      <c r="E651" s="41"/>
      <c r="F651" s="41"/>
      <c r="I651" s="42"/>
      <c r="J651" s="42"/>
    </row>
    <row r="652" spans="2:10" s="38" customFormat="1" ht="15">
      <c r="B652" s="41"/>
      <c r="C652" s="41"/>
      <c r="D652" s="41"/>
      <c r="E652" s="41"/>
      <c r="F652" s="41"/>
      <c r="I652" s="42"/>
      <c r="J652" s="42"/>
    </row>
    <row r="653" spans="2:10" s="38" customFormat="1" ht="15">
      <c r="B653" s="41"/>
      <c r="C653" s="41"/>
      <c r="D653" s="41"/>
      <c r="E653" s="41"/>
      <c r="F653" s="41"/>
      <c r="I653" s="42"/>
      <c r="J653" s="42"/>
    </row>
    <row r="654" spans="2:10" s="38" customFormat="1" ht="15">
      <c r="B654" s="41"/>
      <c r="C654" s="41"/>
      <c r="D654" s="41"/>
      <c r="E654" s="41"/>
      <c r="F654" s="41"/>
      <c r="I654" s="42"/>
      <c r="J654" s="42"/>
    </row>
    <row r="655" spans="2:10" s="38" customFormat="1" ht="15">
      <c r="B655" s="41"/>
      <c r="C655" s="41"/>
      <c r="D655" s="41"/>
      <c r="E655" s="41"/>
      <c r="F655" s="41"/>
      <c r="I655" s="42"/>
      <c r="J655" s="42"/>
    </row>
    <row r="656" spans="2:10" s="38" customFormat="1" ht="15">
      <c r="B656" s="41"/>
      <c r="C656" s="41"/>
      <c r="D656" s="41"/>
      <c r="E656" s="41"/>
      <c r="F656" s="41"/>
      <c r="I656" s="42"/>
      <c r="J656" s="42"/>
    </row>
    <row r="657" spans="2:10" s="38" customFormat="1" ht="15">
      <c r="B657" s="41"/>
      <c r="C657" s="41"/>
      <c r="D657" s="41"/>
      <c r="E657" s="41"/>
      <c r="F657" s="41"/>
      <c r="I657" s="42"/>
      <c r="J657" s="42"/>
    </row>
    <row r="658" spans="2:10" s="38" customFormat="1" ht="15">
      <c r="B658" s="41"/>
      <c r="C658" s="41"/>
      <c r="D658" s="41"/>
      <c r="E658" s="41"/>
      <c r="F658" s="41"/>
      <c r="I658" s="42"/>
      <c r="J658" s="42"/>
    </row>
    <row r="659" spans="2:10" s="38" customFormat="1" ht="15">
      <c r="B659" s="41"/>
      <c r="C659" s="41"/>
      <c r="D659" s="41"/>
      <c r="E659" s="41"/>
      <c r="F659" s="41"/>
      <c r="I659" s="42"/>
      <c r="J659" s="42"/>
    </row>
    <row r="660" spans="2:10" s="38" customFormat="1" ht="15">
      <c r="B660" s="41"/>
      <c r="C660" s="41"/>
      <c r="D660" s="41"/>
      <c r="E660" s="41"/>
      <c r="F660" s="41"/>
      <c r="I660" s="42"/>
      <c r="J660" s="42"/>
    </row>
    <row r="661" spans="2:10" s="38" customFormat="1" ht="15">
      <c r="B661" s="41"/>
      <c r="C661" s="41"/>
      <c r="D661" s="41"/>
      <c r="E661" s="41"/>
      <c r="F661" s="41"/>
      <c r="I661" s="42"/>
      <c r="J661" s="42"/>
    </row>
    <row r="662" spans="2:10" s="38" customFormat="1" ht="15">
      <c r="B662" s="41"/>
      <c r="C662" s="41"/>
      <c r="D662" s="41"/>
      <c r="E662" s="41"/>
      <c r="F662" s="41"/>
      <c r="I662" s="42"/>
      <c r="J662" s="42"/>
    </row>
    <row r="663" spans="2:10" s="38" customFormat="1" ht="15">
      <c r="B663" s="41"/>
      <c r="C663" s="41"/>
      <c r="D663" s="41"/>
      <c r="E663" s="41"/>
      <c r="F663" s="41"/>
      <c r="I663" s="42"/>
      <c r="J663" s="42"/>
    </row>
    <row r="664" spans="2:10" s="38" customFormat="1" ht="15">
      <c r="B664" s="41"/>
      <c r="C664" s="41"/>
      <c r="D664" s="41"/>
      <c r="E664" s="41"/>
      <c r="F664" s="41"/>
      <c r="I664" s="42"/>
      <c r="J664" s="42"/>
    </row>
    <row r="665" spans="2:10" s="38" customFormat="1" ht="15">
      <c r="B665" s="41"/>
      <c r="C665" s="41"/>
      <c r="D665" s="41"/>
      <c r="E665" s="41"/>
      <c r="F665" s="41"/>
      <c r="I665" s="42"/>
      <c r="J665" s="42"/>
    </row>
    <row r="666" spans="2:10" s="38" customFormat="1" ht="15">
      <c r="B666" s="41"/>
      <c r="C666" s="41"/>
      <c r="D666" s="41"/>
      <c r="E666" s="41"/>
      <c r="F666" s="41"/>
      <c r="I666" s="42"/>
      <c r="J666" s="42"/>
    </row>
    <row r="667" spans="2:10" s="38" customFormat="1" ht="15">
      <c r="B667" s="41"/>
      <c r="C667" s="41"/>
      <c r="D667" s="41"/>
      <c r="E667" s="41"/>
      <c r="F667" s="41"/>
      <c r="I667" s="42"/>
      <c r="J667" s="42"/>
    </row>
    <row r="668" spans="2:10" s="38" customFormat="1" ht="15">
      <c r="B668" s="41"/>
      <c r="C668" s="41"/>
      <c r="D668" s="41"/>
      <c r="E668" s="41"/>
      <c r="F668" s="41"/>
      <c r="I668" s="42"/>
      <c r="J668" s="42"/>
    </row>
    <row r="669" spans="2:10" s="38" customFormat="1" ht="15">
      <c r="B669" s="41"/>
      <c r="C669" s="41"/>
      <c r="D669" s="41"/>
      <c r="E669" s="41"/>
      <c r="F669" s="41"/>
      <c r="I669" s="42"/>
      <c r="J669" s="42"/>
    </row>
    <row r="670" spans="2:10" s="38" customFormat="1" ht="15">
      <c r="B670" s="41"/>
      <c r="C670" s="41"/>
      <c r="D670" s="41"/>
      <c r="E670" s="41"/>
      <c r="F670" s="41"/>
      <c r="I670" s="42"/>
      <c r="J670" s="42"/>
    </row>
    <row r="671" spans="2:10" s="38" customFormat="1" ht="15">
      <c r="B671" s="41"/>
      <c r="C671" s="41"/>
      <c r="D671" s="41"/>
      <c r="E671" s="41"/>
      <c r="F671" s="41"/>
      <c r="I671" s="42"/>
      <c r="J671" s="42"/>
    </row>
    <row r="672" spans="2:10" s="38" customFormat="1" ht="15">
      <c r="B672" s="41"/>
      <c r="C672" s="41"/>
      <c r="D672" s="41"/>
      <c r="E672" s="41"/>
      <c r="F672" s="41"/>
      <c r="I672" s="42"/>
      <c r="J672" s="42"/>
    </row>
    <row r="673" spans="2:10" s="38" customFormat="1" ht="15">
      <c r="B673" s="41"/>
      <c r="C673" s="41"/>
      <c r="D673" s="41"/>
      <c r="E673" s="41"/>
      <c r="F673" s="41"/>
      <c r="I673" s="42"/>
      <c r="J673" s="42"/>
    </row>
    <row r="674" spans="2:10" s="38" customFormat="1" ht="15">
      <c r="B674" s="41"/>
      <c r="C674" s="41"/>
      <c r="D674" s="41"/>
      <c r="E674" s="41"/>
      <c r="F674" s="41"/>
      <c r="I674" s="42"/>
      <c r="J674" s="42"/>
    </row>
    <row r="675" spans="2:10" s="38" customFormat="1" ht="15">
      <c r="B675" s="41"/>
      <c r="C675" s="41"/>
      <c r="D675" s="41"/>
      <c r="E675" s="41"/>
      <c r="F675" s="41"/>
      <c r="I675" s="42"/>
      <c r="J675" s="42"/>
    </row>
    <row r="676" spans="2:10" s="38" customFormat="1" ht="15">
      <c r="B676" s="41"/>
      <c r="C676" s="41"/>
      <c r="D676" s="41"/>
      <c r="E676" s="41"/>
      <c r="F676" s="41"/>
      <c r="I676" s="42"/>
      <c r="J676" s="42"/>
    </row>
    <row r="677" spans="2:10" s="38" customFormat="1" ht="15">
      <c r="B677" s="41"/>
      <c r="C677" s="41"/>
      <c r="D677" s="41"/>
      <c r="E677" s="41"/>
      <c r="F677" s="41"/>
      <c r="I677" s="42"/>
      <c r="J677" s="42"/>
    </row>
    <row r="678" spans="2:10" s="38" customFormat="1" ht="15">
      <c r="B678" s="41"/>
      <c r="C678" s="41"/>
      <c r="D678" s="41"/>
      <c r="E678" s="41"/>
      <c r="F678" s="41"/>
      <c r="I678" s="42"/>
      <c r="J678" s="42"/>
    </row>
    <row r="679" spans="2:10" s="38" customFormat="1" ht="15">
      <c r="B679" s="41"/>
      <c r="C679" s="41"/>
      <c r="D679" s="41"/>
      <c r="E679" s="41"/>
      <c r="F679" s="41"/>
      <c r="I679" s="42"/>
      <c r="J679" s="42"/>
    </row>
    <row r="680" spans="2:10" s="38" customFormat="1" ht="15">
      <c r="B680" s="41"/>
      <c r="C680" s="41"/>
      <c r="D680" s="41"/>
      <c r="E680" s="41"/>
      <c r="F680" s="41"/>
      <c r="I680" s="42"/>
      <c r="J680" s="42"/>
    </row>
    <row r="681" spans="2:10" s="38" customFormat="1" ht="15">
      <c r="B681" s="41"/>
      <c r="C681" s="41"/>
      <c r="D681" s="41"/>
      <c r="E681" s="41"/>
      <c r="F681" s="41"/>
      <c r="I681" s="42"/>
      <c r="J681" s="42"/>
    </row>
    <row r="682" spans="2:10" s="38" customFormat="1" ht="15">
      <c r="B682" s="41"/>
      <c r="C682" s="41"/>
      <c r="D682" s="41"/>
      <c r="E682" s="41"/>
      <c r="F682" s="41"/>
      <c r="I682" s="42"/>
      <c r="J682" s="42"/>
    </row>
    <row r="683" spans="2:10" s="38" customFormat="1" ht="15">
      <c r="B683" s="41"/>
      <c r="C683" s="41"/>
      <c r="D683" s="41"/>
      <c r="E683" s="41"/>
      <c r="F683" s="41"/>
      <c r="I683" s="42"/>
      <c r="J683" s="42"/>
    </row>
    <row r="684" spans="2:10" s="38" customFormat="1" ht="15">
      <c r="B684" s="41"/>
      <c r="C684" s="41"/>
      <c r="D684" s="41"/>
      <c r="E684" s="41"/>
      <c r="F684" s="41"/>
      <c r="I684" s="42"/>
      <c r="J684" s="42"/>
    </row>
    <row r="685" spans="2:10" s="38" customFormat="1" ht="15">
      <c r="B685" s="41"/>
      <c r="C685" s="41"/>
      <c r="D685" s="41"/>
      <c r="E685" s="41"/>
      <c r="F685" s="41"/>
      <c r="I685" s="42"/>
      <c r="J685" s="42"/>
    </row>
    <row r="686" spans="2:10" s="38" customFormat="1" ht="15">
      <c r="B686" s="41"/>
      <c r="C686" s="41"/>
      <c r="D686" s="41"/>
      <c r="E686" s="41"/>
      <c r="F686" s="41"/>
      <c r="I686" s="42"/>
      <c r="J686" s="42"/>
    </row>
    <row r="687" spans="2:10" s="38" customFormat="1" ht="15">
      <c r="B687" s="41"/>
      <c r="C687" s="41"/>
      <c r="D687" s="41"/>
      <c r="E687" s="41"/>
      <c r="F687" s="41"/>
      <c r="I687" s="42"/>
      <c r="J687" s="42"/>
    </row>
    <row r="688" spans="2:10" s="38" customFormat="1" ht="15">
      <c r="B688" s="41"/>
      <c r="C688" s="41"/>
      <c r="D688" s="41"/>
      <c r="E688" s="41"/>
      <c r="F688" s="41"/>
      <c r="I688" s="42"/>
      <c r="J688" s="42"/>
    </row>
    <row r="689" spans="2:10" s="38" customFormat="1" ht="15">
      <c r="B689" s="41"/>
      <c r="C689" s="41"/>
      <c r="D689" s="41"/>
      <c r="E689" s="41"/>
      <c r="F689" s="41"/>
      <c r="I689" s="42"/>
      <c r="J689" s="42"/>
    </row>
    <row r="690" spans="2:10" s="38" customFormat="1" ht="15">
      <c r="B690" s="41"/>
      <c r="C690" s="41"/>
      <c r="D690" s="41"/>
      <c r="E690" s="41"/>
      <c r="F690" s="41"/>
      <c r="I690" s="42"/>
      <c r="J690" s="42"/>
    </row>
    <row r="691" spans="2:10" s="38" customFormat="1" ht="15">
      <c r="B691" s="41"/>
      <c r="C691" s="41"/>
      <c r="D691" s="41"/>
      <c r="E691" s="41"/>
      <c r="F691" s="41"/>
      <c r="I691" s="42"/>
      <c r="J691" s="42"/>
    </row>
    <row r="692" spans="2:10" s="38" customFormat="1" ht="15">
      <c r="B692" s="41"/>
      <c r="C692" s="41"/>
      <c r="D692" s="41"/>
      <c r="E692" s="41"/>
      <c r="F692" s="41"/>
      <c r="I692" s="42"/>
      <c r="J692" s="42"/>
    </row>
    <row r="693" spans="2:10" s="38" customFormat="1" ht="15">
      <c r="B693" s="41"/>
      <c r="C693" s="41"/>
      <c r="D693" s="41"/>
      <c r="E693" s="41"/>
      <c r="F693" s="41"/>
      <c r="I693" s="42"/>
      <c r="J693" s="42"/>
    </row>
    <row r="694" spans="2:10" s="38" customFormat="1" ht="15">
      <c r="B694" s="41"/>
      <c r="C694" s="41"/>
      <c r="D694" s="41"/>
      <c r="E694" s="41"/>
      <c r="F694" s="41"/>
      <c r="I694" s="42"/>
      <c r="J694" s="42"/>
    </row>
    <row r="695" spans="2:10" s="38" customFormat="1" ht="15">
      <c r="B695" s="41"/>
      <c r="C695" s="41"/>
      <c r="D695" s="41"/>
      <c r="E695" s="41"/>
      <c r="F695" s="41"/>
      <c r="I695" s="42"/>
      <c r="J695" s="42"/>
    </row>
    <row r="696" spans="2:10" s="38" customFormat="1" ht="15">
      <c r="B696" s="41"/>
      <c r="C696" s="41"/>
      <c r="D696" s="41"/>
      <c r="E696" s="41"/>
      <c r="F696" s="41"/>
      <c r="I696" s="42"/>
      <c r="J696" s="42"/>
    </row>
    <row r="697" spans="2:10" s="38" customFormat="1" ht="15">
      <c r="B697" s="41"/>
      <c r="C697" s="41"/>
      <c r="D697" s="41"/>
      <c r="E697" s="41"/>
      <c r="F697" s="41"/>
      <c r="I697" s="42"/>
      <c r="J697" s="42"/>
    </row>
    <row r="698" spans="2:10" s="38" customFormat="1" ht="15">
      <c r="B698" s="41"/>
      <c r="C698" s="41"/>
      <c r="D698" s="41"/>
      <c r="E698" s="41"/>
      <c r="F698" s="41"/>
      <c r="I698" s="42"/>
      <c r="J698" s="42"/>
    </row>
    <row r="699" spans="2:10" s="38" customFormat="1" ht="15">
      <c r="B699" s="41"/>
      <c r="C699" s="41"/>
      <c r="D699" s="41"/>
      <c r="E699" s="41"/>
      <c r="F699" s="41"/>
      <c r="I699" s="42"/>
      <c r="J699" s="42"/>
    </row>
    <row r="700" spans="2:10" s="38" customFormat="1" ht="15">
      <c r="B700" s="41"/>
      <c r="C700" s="41"/>
      <c r="D700" s="41"/>
      <c r="E700" s="41"/>
      <c r="F700" s="41"/>
      <c r="I700" s="42"/>
      <c r="J700" s="42"/>
    </row>
    <row r="701" spans="2:10" s="38" customFormat="1" ht="15">
      <c r="B701" s="41"/>
      <c r="C701" s="41"/>
      <c r="D701" s="41"/>
      <c r="E701" s="41"/>
      <c r="F701" s="41"/>
      <c r="I701" s="42"/>
      <c r="J701" s="42"/>
    </row>
    <row r="702" spans="2:10" s="38" customFormat="1" ht="15">
      <c r="B702" s="41"/>
      <c r="C702" s="41"/>
      <c r="D702" s="41"/>
      <c r="E702" s="41"/>
      <c r="F702" s="41"/>
      <c r="I702" s="42"/>
      <c r="J702" s="42"/>
    </row>
    <row r="703" spans="2:10" s="38" customFormat="1" ht="15">
      <c r="B703" s="41"/>
      <c r="C703" s="41"/>
      <c r="D703" s="41"/>
      <c r="E703" s="41"/>
      <c r="F703" s="41"/>
      <c r="I703" s="42"/>
      <c r="J703" s="42"/>
    </row>
    <row r="704" spans="2:10" s="38" customFormat="1" ht="15">
      <c r="B704" s="41"/>
      <c r="C704" s="41"/>
      <c r="D704" s="41"/>
      <c r="E704" s="41"/>
      <c r="F704" s="41"/>
      <c r="I704" s="42"/>
      <c r="J704" s="42"/>
    </row>
    <row r="705" spans="2:10" s="38" customFormat="1" ht="15">
      <c r="B705" s="41"/>
      <c r="C705" s="41"/>
      <c r="D705" s="41"/>
      <c r="E705" s="41"/>
      <c r="F705" s="41"/>
      <c r="I705" s="42"/>
      <c r="J705" s="42"/>
    </row>
    <row r="706" spans="2:10" s="38" customFormat="1" ht="15">
      <c r="B706" s="41"/>
      <c r="C706" s="41"/>
      <c r="D706" s="41"/>
      <c r="E706" s="41"/>
      <c r="F706" s="41"/>
      <c r="I706" s="42"/>
      <c r="J706" s="42"/>
    </row>
    <row r="707" spans="2:10" s="38" customFormat="1" ht="15">
      <c r="B707" s="41"/>
      <c r="C707" s="41"/>
      <c r="D707" s="41"/>
      <c r="E707" s="41"/>
      <c r="F707" s="41"/>
      <c r="I707" s="42"/>
      <c r="J707" s="42"/>
    </row>
    <row r="708" spans="2:10" s="38" customFormat="1" ht="15">
      <c r="B708" s="41"/>
      <c r="C708" s="41"/>
      <c r="D708" s="41"/>
      <c r="E708" s="41"/>
      <c r="F708" s="41"/>
      <c r="I708" s="42"/>
      <c r="J708" s="42"/>
    </row>
    <row r="709" spans="2:10" s="38" customFormat="1" ht="15">
      <c r="B709" s="41"/>
      <c r="C709" s="41"/>
      <c r="D709" s="41"/>
      <c r="E709" s="41"/>
      <c r="F709" s="41"/>
      <c r="I709" s="42"/>
      <c r="J709" s="42"/>
    </row>
    <row r="710" spans="2:10" s="38" customFormat="1" ht="15">
      <c r="B710" s="41"/>
      <c r="C710" s="41"/>
      <c r="D710" s="41"/>
      <c r="E710" s="41"/>
      <c r="F710" s="41"/>
      <c r="I710" s="42"/>
      <c r="J710" s="42"/>
    </row>
    <row r="711" spans="2:10" s="38" customFormat="1" ht="15">
      <c r="B711" s="41"/>
      <c r="C711" s="41"/>
      <c r="D711" s="41"/>
      <c r="E711" s="41"/>
      <c r="F711" s="41"/>
      <c r="I711" s="42"/>
      <c r="J711" s="42"/>
    </row>
    <row r="712" spans="2:10" s="38" customFormat="1" ht="15">
      <c r="B712" s="41"/>
      <c r="C712" s="41"/>
      <c r="D712" s="41"/>
      <c r="E712" s="41"/>
      <c r="F712" s="41"/>
      <c r="I712" s="42"/>
      <c r="J712" s="42"/>
    </row>
    <row r="713" spans="2:10" s="38" customFormat="1" ht="15">
      <c r="B713" s="41"/>
      <c r="C713" s="41"/>
      <c r="D713" s="41"/>
      <c r="E713" s="41"/>
      <c r="F713" s="41"/>
      <c r="I713" s="42"/>
      <c r="J713" s="42"/>
    </row>
    <row r="714" spans="2:10" s="38" customFormat="1" ht="15">
      <c r="B714" s="41"/>
      <c r="C714" s="41"/>
      <c r="D714" s="41"/>
      <c r="E714" s="41"/>
      <c r="F714" s="41"/>
      <c r="I714" s="42"/>
      <c r="J714" s="42"/>
    </row>
    <row r="715" spans="2:10" s="38" customFormat="1" ht="15">
      <c r="B715" s="41"/>
      <c r="C715" s="41"/>
      <c r="D715" s="41"/>
      <c r="E715" s="41"/>
      <c r="F715" s="41"/>
      <c r="I715" s="42"/>
      <c r="J715" s="42"/>
    </row>
    <row r="716" spans="2:10" s="38" customFormat="1" ht="15">
      <c r="B716" s="41"/>
      <c r="C716" s="41"/>
      <c r="D716" s="41"/>
      <c r="E716" s="41"/>
      <c r="F716" s="41"/>
      <c r="I716" s="42"/>
      <c r="J716" s="42"/>
    </row>
    <row r="717" spans="2:10" s="38" customFormat="1" ht="15">
      <c r="B717" s="41"/>
      <c r="C717" s="41"/>
      <c r="D717" s="41"/>
      <c r="E717" s="41"/>
      <c r="F717" s="41"/>
      <c r="I717" s="42"/>
      <c r="J717" s="42"/>
    </row>
    <row r="718" spans="2:10" s="38" customFormat="1" ht="15">
      <c r="B718" s="41"/>
      <c r="C718" s="41"/>
      <c r="D718" s="41"/>
      <c r="E718" s="41"/>
      <c r="F718" s="41"/>
      <c r="I718" s="42"/>
      <c r="J718" s="42"/>
    </row>
    <row r="719" spans="2:10" s="38" customFormat="1" ht="15">
      <c r="B719" s="41"/>
      <c r="C719" s="41"/>
      <c r="D719" s="41"/>
      <c r="E719" s="41"/>
      <c r="F719" s="41"/>
      <c r="I719" s="42"/>
      <c r="J719" s="42"/>
    </row>
    <row r="720" spans="2:10" s="38" customFormat="1" ht="15">
      <c r="B720" s="41"/>
      <c r="C720" s="41"/>
      <c r="D720" s="41"/>
      <c r="E720" s="41"/>
      <c r="F720" s="41"/>
      <c r="I720" s="42"/>
      <c r="J720" s="42"/>
    </row>
    <row r="721" spans="2:10" s="38" customFormat="1" ht="15">
      <c r="B721" s="41"/>
      <c r="C721" s="41"/>
      <c r="D721" s="41"/>
      <c r="E721" s="41"/>
      <c r="F721" s="41"/>
      <c r="I721" s="42"/>
      <c r="J721" s="42"/>
    </row>
    <row r="722" spans="2:10" s="38" customFormat="1" ht="15">
      <c r="B722" s="41"/>
      <c r="C722" s="41"/>
      <c r="D722" s="41"/>
      <c r="E722" s="41"/>
      <c r="F722" s="41"/>
      <c r="I722" s="42"/>
      <c r="J722" s="42"/>
    </row>
    <row r="723" spans="2:10" s="38" customFormat="1" ht="15">
      <c r="B723" s="41"/>
      <c r="C723" s="41"/>
      <c r="D723" s="41"/>
      <c r="E723" s="41"/>
      <c r="F723" s="41"/>
      <c r="I723" s="42"/>
      <c r="J723" s="42"/>
    </row>
    <row r="724" spans="2:10" s="38" customFormat="1" ht="15">
      <c r="B724" s="41"/>
      <c r="C724" s="41"/>
      <c r="D724" s="41"/>
      <c r="E724" s="41"/>
      <c r="F724" s="41"/>
      <c r="I724" s="42"/>
      <c r="J724" s="42"/>
    </row>
    <row r="725" spans="2:10" s="38" customFormat="1" ht="15">
      <c r="B725" s="41"/>
      <c r="C725" s="41"/>
      <c r="D725" s="41"/>
      <c r="E725" s="41"/>
      <c r="F725" s="41"/>
      <c r="I725" s="42"/>
      <c r="J725" s="42"/>
    </row>
    <row r="726" spans="2:10" s="38" customFormat="1" ht="15">
      <c r="B726" s="41"/>
      <c r="C726" s="41"/>
      <c r="D726" s="41"/>
      <c r="E726" s="41"/>
      <c r="F726" s="41"/>
      <c r="I726" s="42"/>
      <c r="J726" s="42"/>
    </row>
    <row r="727" spans="2:10" s="38" customFormat="1" ht="15">
      <c r="B727" s="41"/>
      <c r="C727" s="41"/>
      <c r="D727" s="41"/>
      <c r="E727" s="41"/>
      <c r="F727" s="41"/>
      <c r="I727" s="42"/>
      <c r="J727" s="42"/>
    </row>
    <row r="728" spans="2:10" s="38" customFormat="1" ht="15">
      <c r="B728" s="41"/>
      <c r="C728" s="41"/>
      <c r="D728" s="41"/>
      <c r="E728" s="41"/>
      <c r="F728" s="41"/>
      <c r="I728" s="42"/>
      <c r="J728" s="42"/>
    </row>
    <row r="729" spans="2:10" s="38" customFormat="1" ht="15">
      <c r="B729" s="41"/>
      <c r="C729" s="41"/>
      <c r="D729" s="41"/>
      <c r="E729" s="41"/>
      <c r="F729" s="41"/>
      <c r="I729" s="42"/>
      <c r="J729" s="42"/>
    </row>
    <row r="730" spans="2:10" s="38" customFormat="1" ht="15">
      <c r="B730" s="41"/>
      <c r="C730" s="41"/>
      <c r="D730" s="41"/>
      <c r="E730" s="41"/>
      <c r="F730" s="41"/>
      <c r="I730" s="42"/>
      <c r="J730" s="42"/>
    </row>
    <row r="731" spans="2:10" s="38" customFormat="1" ht="15">
      <c r="B731" s="41"/>
      <c r="C731" s="41"/>
      <c r="D731" s="41"/>
      <c r="E731" s="41"/>
      <c r="F731" s="41"/>
      <c r="I731" s="42"/>
      <c r="J731" s="42"/>
    </row>
    <row r="732" spans="2:10" s="38" customFormat="1" ht="15">
      <c r="B732" s="41"/>
      <c r="C732" s="41"/>
      <c r="D732" s="41"/>
      <c r="E732" s="41"/>
      <c r="F732" s="41"/>
      <c r="I732" s="42"/>
      <c r="J732" s="42"/>
    </row>
    <row r="733" spans="2:10" s="38" customFormat="1" ht="15">
      <c r="B733" s="41"/>
      <c r="C733" s="41"/>
      <c r="D733" s="41"/>
      <c r="E733" s="41"/>
      <c r="F733" s="41"/>
      <c r="I733" s="42"/>
      <c r="J733" s="42"/>
    </row>
    <row r="734" spans="2:10" s="38" customFormat="1" ht="15">
      <c r="B734" s="41"/>
      <c r="C734" s="41"/>
      <c r="D734" s="41"/>
      <c r="E734" s="41"/>
      <c r="F734" s="41"/>
      <c r="I734" s="42"/>
      <c r="J734" s="42"/>
    </row>
    <row r="735" spans="2:10" s="38" customFormat="1" ht="15">
      <c r="B735" s="41"/>
      <c r="C735" s="41"/>
      <c r="D735" s="41"/>
      <c r="E735" s="41"/>
      <c r="F735" s="41"/>
      <c r="I735" s="42"/>
      <c r="J735" s="42"/>
    </row>
    <row r="736" spans="2:10" s="38" customFormat="1" ht="15">
      <c r="B736" s="41"/>
      <c r="C736" s="41"/>
      <c r="D736" s="41"/>
      <c r="E736" s="41"/>
      <c r="F736" s="41"/>
      <c r="I736" s="42"/>
      <c r="J736" s="42"/>
    </row>
    <row r="737" spans="2:10" s="38" customFormat="1" ht="15">
      <c r="B737" s="41"/>
      <c r="C737" s="41"/>
      <c r="D737" s="41"/>
      <c r="E737" s="41"/>
      <c r="F737" s="41"/>
      <c r="I737" s="42"/>
      <c r="J737" s="42"/>
    </row>
    <row r="738" spans="2:10" s="38" customFormat="1" ht="15">
      <c r="B738" s="41"/>
      <c r="C738" s="41"/>
      <c r="D738" s="41"/>
      <c r="E738" s="41"/>
      <c r="F738" s="41"/>
      <c r="I738" s="42"/>
      <c r="J738" s="42"/>
    </row>
    <row r="739" spans="2:10" s="38" customFormat="1" ht="15">
      <c r="B739" s="41"/>
      <c r="C739" s="41"/>
      <c r="D739" s="41"/>
      <c r="E739" s="41"/>
      <c r="F739" s="41"/>
      <c r="I739" s="42"/>
      <c r="J739" s="42"/>
    </row>
    <row r="740" spans="2:10" s="38" customFormat="1" ht="15">
      <c r="B740" s="41"/>
      <c r="C740" s="41"/>
      <c r="D740" s="41"/>
      <c r="E740" s="41"/>
      <c r="F740" s="41"/>
      <c r="I740" s="42"/>
      <c r="J740" s="42"/>
    </row>
    <row r="741" spans="2:10" s="38" customFormat="1" ht="15">
      <c r="B741" s="41"/>
      <c r="C741" s="41"/>
      <c r="D741" s="41"/>
      <c r="E741" s="41"/>
      <c r="F741" s="41"/>
      <c r="I741" s="42"/>
      <c r="J741" s="42"/>
    </row>
    <row r="742" spans="2:10" s="38" customFormat="1" ht="15">
      <c r="B742" s="41"/>
      <c r="C742" s="41"/>
      <c r="D742" s="41"/>
      <c r="E742" s="41"/>
      <c r="F742" s="41"/>
      <c r="I742" s="42"/>
      <c r="J742" s="42"/>
    </row>
    <row r="743" spans="2:10" s="38" customFormat="1" ht="15">
      <c r="B743" s="41"/>
      <c r="C743" s="41"/>
      <c r="D743" s="41"/>
      <c r="E743" s="41"/>
      <c r="F743" s="41"/>
      <c r="I743" s="42"/>
      <c r="J743" s="42"/>
    </row>
    <row r="744" spans="2:10" s="38" customFormat="1" ht="15">
      <c r="B744" s="41"/>
      <c r="C744" s="41"/>
      <c r="D744" s="41"/>
      <c r="E744" s="41"/>
      <c r="F744" s="41"/>
      <c r="I744" s="42"/>
      <c r="J744" s="42"/>
    </row>
    <row r="745" spans="2:10" s="38" customFormat="1" ht="15">
      <c r="B745" s="41"/>
      <c r="C745" s="41"/>
      <c r="D745" s="41"/>
      <c r="E745" s="41"/>
      <c r="F745" s="41"/>
      <c r="I745" s="42"/>
      <c r="J745" s="42"/>
    </row>
    <row r="746" spans="2:10" s="38" customFormat="1" ht="15">
      <c r="B746" s="41"/>
      <c r="C746" s="41"/>
      <c r="D746" s="41"/>
      <c r="E746" s="41"/>
      <c r="F746" s="41"/>
      <c r="I746" s="42"/>
      <c r="J746" s="42"/>
    </row>
    <row r="747" spans="2:10" s="38" customFormat="1" ht="15">
      <c r="B747" s="41"/>
      <c r="C747" s="41"/>
      <c r="D747" s="41"/>
      <c r="E747" s="41"/>
      <c r="F747" s="41"/>
      <c r="I747" s="42"/>
      <c r="J747" s="42"/>
    </row>
    <row r="748" spans="2:10" s="38" customFormat="1" ht="15">
      <c r="B748" s="41"/>
      <c r="C748" s="41"/>
      <c r="D748" s="41"/>
      <c r="E748" s="41"/>
      <c r="F748" s="41"/>
      <c r="I748" s="42"/>
      <c r="J748" s="42"/>
    </row>
    <row r="749" spans="2:10" s="38" customFormat="1" ht="15">
      <c r="B749" s="41"/>
      <c r="C749" s="41"/>
      <c r="D749" s="41"/>
      <c r="E749" s="41"/>
      <c r="F749" s="41"/>
      <c r="I749" s="42"/>
      <c r="J749" s="42"/>
    </row>
    <row r="750" spans="2:10" s="38" customFormat="1" ht="15">
      <c r="B750" s="41"/>
      <c r="C750" s="41"/>
      <c r="D750" s="41"/>
      <c r="E750" s="41"/>
      <c r="F750" s="41"/>
      <c r="I750" s="42"/>
      <c r="J750" s="42"/>
    </row>
    <row r="751" spans="2:10" s="38" customFormat="1" ht="15">
      <c r="B751" s="41"/>
      <c r="C751" s="41"/>
      <c r="D751" s="41"/>
      <c r="E751" s="41"/>
      <c r="F751" s="41"/>
      <c r="I751" s="42"/>
      <c r="J751" s="42"/>
    </row>
    <row r="752" spans="2:10" s="38" customFormat="1" ht="15">
      <c r="B752" s="41"/>
      <c r="C752" s="41"/>
      <c r="D752" s="41"/>
      <c r="E752" s="41"/>
      <c r="F752" s="41"/>
      <c r="I752" s="42"/>
      <c r="J752" s="42"/>
    </row>
    <row r="753" spans="2:10" s="38" customFormat="1" ht="15">
      <c r="B753" s="41"/>
      <c r="C753" s="41"/>
      <c r="D753" s="41"/>
      <c r="E753" s="41"/>
      <c r="F753" s="41"/>
      <c r="I753" s="42"/>
      <c r="J753" s="42"/>
    </row>
    <row r="754" spans="2:10" s="38" customFormat="1" ht="15">
      <c r="B754" s="41"/>
      <c r="C754" s="41"/>
      <c r="D754" s="41"/>
      <c r="E754" s="41"/>
      <c r="F754" s="41"/>
      <c r="I754" s="42"/>
      <c r="J754" s="42"/>
    </row>
    <row r="755" spans="2:10" s="38" customFormat="1" ht="15">
      <c r="B755" s="41"/>
      <c r="C755" s="41"/>
      <c r="D755" s="41"/>
      <c r="E755" s="41"/>
      <c r="F755" s="41"/>
      <c r="I755" s="42"/>
      <c r="J755" s="42"/>
    </row>
    <row r="756" spans="2:10" s="38" customFormat="1" ht="15">
      <c r="B756" s="41"/>
      <c r="C756" s="41"/>
      <c r="D756" s="41"/>
      <c r="E756" s="41"/>
      <c r="F756" s="41"/>
      <c r="I756" s="42"/>
      <c r="J756" s="42"/>
    </row>
    <row r="757" spans="2:10" s="38" customFormat="1" ht="15">
      <c r="B757" s="41"/>
      <c r="C757" s="41"/>
      <c r="D757" s="41"/>
      <c r="E757" s="41"/>
      <c r="F757" s="41"/>
      <c r="I757" s="42"/>
      <c r="J757" s="42"/>
    </row>
    <row r="758" spans="2:10" s="38" customFormat="1" ht="15">
      <c r="B758" s="41"/>
      <c r="C758" s="41"/>
      <c r="D758" s="41"/>
      <c r="E758" s="41"/>
      <c r="F758" s="41"/>
      <c r="I758" s="42"/>
      <c r="J758" s="42"/>
    </row>
    <row r="759" spans="2:10" s="38" customFormat="1" ht="15">
      <c r="B759" s="41"/>
      <c r="C759" s="41"/>
      <c r="D759" s="41"/>
      <c r="E759" s="41"/>
      <c r="F759" s="41"/>
      <c r="I759" s="42"/>
      <c r="J759" s="42"/>
    </row>
    <row r="760" spans="2:10" s="38" customFormat="1" ht="15">
      <c r="B760" s="41"/>
      <c r="C760" s="41"/>
      <c r="D760" s="41"/>
      <c r="E760" s="41"/>
      <c r="F760" s="41"/>
      <c r="I760" s="42"/>
      <c r="J760" s="42"/>
    </row>
    <row r="761" spans="2:10" s="38" customFormat="1" ht="15">
      <c r="B761" s="41"/>
      <c r="C761" s="41"/>
      <c r="D761" s="41"/>
      <c r="E761" s="41"/>
      <c r="F761" s="41"/>
      <c r="I761" s="42"/>
      <c r="J761" s="42"/>
    </row>
    <row r="762" spans="2:10" s="38" customFormat="1" ht="15">
      <c r="B762" s="41"/>
      <c r="C762" s="41"/>
      <c r="D762" s="41"/>
      <c r="E762" s="41"/>
      <c r="F762" s="41"/>
      <c r="I762" s="42"/>
      <c r="J762" s="42"/>
    </row>
    <row r="763" spans="2:10" s="38" customFormat="1" ht="15">
      <c r="B763" s="41"/>
      <c r="C763" s="41"/>
      <c r="D763" s="41"/>
      <c r="E763" s="41"/>
      <c r="F763" s="41"/>
      <c r="I763" s="42"/>
      <c r="J763" s="42"/>
    </row>
    <row r="764" spans="2:10" s="38" customFormat="1" ht="15">
      <c r="B764" s="41"/>
      <c r="C764" s="41"/>
      <c r="D764" s="41"/>
      <c r="E764" s="41"/>
      <c r="F764" s="41"/>
      <c r="I764" s="42"/>
      <c r="J764" s="42"/>
    </row>
    <row r="765" spans="2:10" s="38" customFormat="1" ht="15">
      <c r="B765" s="41"/>
      <c r="C765" s="41"/>
      <c r="D765" s="41"/>
      <c r="E765" s="41"/>
      <c r="F765" s="41"/>
      <c r="I765" s="42"/>
      <c r="J765" s="42"/>
    </row>
    <row r="766" spans="2:10" s="38" customFormat="1" ht="15">
      <c r="B766" s="41"/>
      <c r="C766" s="41"/>
      <c r="D766" s="41"/>
      <c r="E766" s="41"/>
      <c r="F766" s="41"/>
      <c r="I766" s="42"/>
      <c r="J766" s="42"/>
    </row>
    <row r="767" spans="2:10" s="38" customFormat="1" ht="15">
      <c r="B767" s="41"/>
      <c r="C767" s="41"/>
      <c r="D767" s="41"/>
      <c r="E767" s="41"/>
      <c r="F767" s="41"/>
      <c r="I767" s="42"/>
      <c r="J767" s="42"/>
    </row>
    <row r="768" spans="2:10" s="38" customFormat="1" ht="15">
      <c r="B768" s="41"/>
      <c r="C768" s="41"/>
      <c r="D768" s="41"/>
      <c r="E768" s="41"/>
      <c r="F768" s="41"/>
      <c r="I768" s="42"/>
      <c r="J768" s="42"/>
    </row>
    <row r="769" spans="2:10" s="38" customFormat="1" ht="15">
      <c r="B769" s="41"/>
      <c r="C769" s="41"/>
      <c r="D769" s="41"/>
      <c r="E769" s="41"/>
      <c r="F769" s="41"/>
      <c r="I769" s="42"/>
      <c r="J769" s="42"/>
    </row>
    <row r="770" spans="2:10" s="38" customFormat="1" ht="15">
      <c r="B770" s="41"/>
      <c r="C770" s="41"/>
      <c r="D770" s="41"/>
      <c r="E770" s="41"/>
      <c r="F770" s="41"/>
      <c r="I770" s="42"/>
      <c r="J770" s="42"/>
    </row>
    <row r="771" spans="2:10" s="38" customFormat="1" ht="15">
      <c r="B771" s="41"/>
      <c r="C771" s="41"/>
      <c r="D771" s="41"/>
      <c r="E771" s="41"/>
      <c r="F771" s="41"/>
      <c r="I771" s="42"/>
      <c r="J771" s="42"/>
    </row>
    <row r="772" spans="2:10" s="38" customFormat="1" ht="15">
      <c r="B772" s="41"/>
      <c r="C772" s="41"/>
      <c r="D772" s="41"/>
      <c r="E772" s="41"/>
      <c r="F772" s="41"/>
      <c r="I772" s="42"/>
      <c r="J772" s="42"/>
    </row>
    <row r="773" spans="2:10" s="38" customFormat="1" ht="15">
      <c r="B773" s="41"/>
      <c r="C773" s="41"/>
      <c r="D773" s="41"/>
      <c r="E773" s="41"/>
      <c r="F773" s="41"/>
      <c r="I773" s="42"/>
      <c r="J773" s="42"/>
    </row>
    <row r="774" spans="2:10" s="38" customFormat="1" ht="15">
      <c r="B774" s="41"/>
      <c r="C774" s="41"/>
      <c r="D774" s="41"/>
      <c r="E774" s="41"/>
      <c r="F774" s="41"/>
      <c r="I774" s="42"/>
      <c r="J774" s="42"/>
    </row>
    <row r="775" spans="2:10" s="38" customFormat="1" ht="15">
      <c r="B775" s="41"/>
      <c r="C775" s="41"/>
      <c r="D775" s="41"/>
      <c r="E775" s="41"/>
      <c r="F775" s="41"/>
      <c r="I775" s="42"/>
      <c r="J775" s="42"/>
    </row>
    <row r="776" spans="2:10" s="38" customFormat="1" ht="15">
      <c r="B776" s="41"/>
      <c r="C776" s="41"/>
      <c r="D776" s="41"/>
      <c r="E776" s="41"/>
      <c r="F776" s="41"/>
      <c r="I776" s="42"/>
      <c r="J776" s="42"/>
    </row>
    <row r="777" spans="2:10" s="38" customFormat="1" ht="15">
      <c r="B777" s="41"/>
      <c r="C777" s="41"/>
      <c r="D777" s="41"/>
      <c r="E777" s="41"/>
      <c r="F777" s="41"/>
      <c r="I777" s="42"/>
      <c r="J777" s="42"/>
    </row>
    <row r="778" spans="2:10" s="38" customFormat="1" ht="15">
      <c r="B778" s="41"/>
      <c r="C778" s="41"/>
      <c r="D778" s="41"/>
      <c r="E778" s="41"/>
      <c r="F778" s="41"/>
      <c r="I778" s="42"/>
      <c r="J778" s="42"/>
    </row>
    <row r="779" spans="2:10" s="38" customFormat="1" ht="15">
      <c r="B779" s="41"/>
      <c r="C779" s="41"/>
      <c r="D779" s="41"/>
      <c r="E779" s="41"/>
      <c r="F779" s="41"/>
      <c r="I779" s="42"/>
      <c r="J779" s="42"/>
    </row>
    <row r="780" spans="2:10" s="38" customFormat="1" ht="15">
      <c r="B780" s="41"/>
      <c r="C780" s="41"/>
      <c r="D780" s="41"/>
      <c r="E780" s="41"/>
      <c r="F780" s="41"/>
      <c r="I780" s="42"/>
      <c r="J780" s="42"/>
    </row>
    <row r="781" spans="2:10" s="38" customFormat="1" ht="15">
      <c r="B781" s="41"/>
      <c r="C781" s="41"/>
      <c r="D781" s="41"/>
      <c r="E781" s="41"/>
      <c r="F781" s="41"/>
      <c r="I781" s="42"/>
      <c r="J781" s="42"/>
    </row>
    <row r="782" spans="2:10" s="38" customFormat="1" ht="15">
      <c r="B782" s="41"/>
      <c r="C782" s="41"/>
      <c r="D782" s="41"/>
      <c r="E782" s="41"/>
      <c r="F782" s="41"/>
      <c r="I782" s="42"/>
      <c r="J782" s="42"/>
    </row>
    <row r="783" spans="2:10" s="38" customFormat="1" ht="15">
      <c r="B783" s="41"/>
      <c r="C783" s="41"/>
      <c r="D783" s="41"/>
      <c r="E783" s="41"/>
      <c r="F783" s="41"/>
      <c r="I783" s="42"/>
      <c r="J783" s="42"/>
    </row>
    <row r="784" spans="2:10" s="38" customFormat="1" ht="15">
      <c r="B784" s="41"/>
      <c r="C784" s="41"/>
      <c r="D784" s="41"/>
      <c r="E784" s="41"/>
      <c r="F784" s="41"/>
      <c r="I784" s="42"/>
      <c r="J784" s="42"/>
    </row>
    <row r="785" spans="2:10" s="38" customFormat="1" ht="15">
      <c r="B785" s="41"/>
      <c r="C785" s="41"/>
      <c r="D785" s="41"/>
      <c r="E785" s="41"/>
      <c r="F785" s="41"/>
      <c r="I785" s="42"/>
      <c r="J785" s="42"/>
    </row>
    <row r="786" spans="2:10" s="38" customFormat="1" ht="15">
      <c r="B786" s="41"/>
      <c r="C786" s="41"/>
      <c r="D786" s="41"/>
      <c r="E786" s="41"/>
      <c r="F786" s="41"/>
      <c r="I786" s="42"/>
      <c r="J786" s="42"/>
    </row>
    <row r="787" spans="2:10" s="38" customFormat="1" ht="15">
      <c r="B787" s="41"/>
      <c r="C787" s="41"/>
      <c r="D787" s="41"/>
      <c r="E787" s="41"/>
      <c r="F787" s="41"/>
      <c r="I787" s="42"/>
      <c r="J787" s="42"/>
    </row>
    <row r="788" spans="2:10" s="38" customFormat="1" ht="15">
      <c r="B788" s="41"/>
      <c r="C788" s="41"/>
      <c r="D788" s="41"/>
      <c r="E788" s="41"/>
      <c r="F788" s="41"/>
      <c r="I788" s="42"/>
      <c r="J788" s="42"/>
    </row>
    <row r="789" spans="2:10" s="38" customFormat="1" ht="15">
      <c r="B789" s="41"/>
      <c r="C789" s="41"/>
      <c r="D789" s="41"/>
      <c r="E789" s="41"/>
      <c r="F789" s="41"/>
      <c r="I789" s="42"/>
      <c r="J789" s="42"/>
    </row>
    <row r="790" spans="2:10" s="38" customFormat="1" ht="15">
      <c r="B790" s="41"/>
      <c r="C790" s="41"/>
      <c r="D790" s="41"/>
      <c r="E790" s="41"/>
      <c r="F790" s="41"/>
      <c r="I790" s="42"/>
      <c r="J790" s="42"/>
    </row>
    <row r="791" spans="2:10" s="38" customFormat="1" ht="15">
      <c r="B791" s="41"/>
      <c r="C791" s="41"/>
      <c r="D791" s="41"/>
      <c r="E791" s="41"/>
      <c r="F791" s="41"/>
      <c r="I791" s="42"/>
      <c r="J791" s="42"/>
    </row>
    <row r="792" spans="2:10" s="38" customFormat="1" ht="15">
      <c r="B792" s="41"/>
      <c r="C792" s="41"/>
      <c r="D792" s="41"/>
      <c r="E792" s="41"/>
      <c r="F792" s="41"/>
      <c r="I792" s="42"/>
      <c r="J792" s="42"/>
    </row>
    <row r="793" spans="2:10" s="38" customFormat="1" ht="15">
      <c r="B793" s="41"/>
      <c r="C793" s="41"/>
      <c r="D793" s="41"/>
      <c r="E793" s="41"/>
      <c r="F793" s="41"/>
      <c r="I793" s="42"/>
      <c r="J793" s="42"/>
    </row>
    <row r="794" spans="2:10" s="38" customFormat="1" ht="15">
      <c r="B794" s="41"/>
      <c r="C794" s="41"/>
      <c r="D794" s="41"/>
      <c r="E794" s="41"/>
      <c r="F794" s="41"/>
      <c r="I794" s="42"/>
      <c r="J794" s="42"/>
    </row>
    <row r="795" spans="2:10" s="38" customFormat="1" ht="15">
      <c r="B795" s="41"/>
      <c r="C795" s="41"/>
      <c r="D795" s="41"/>
      <c r="E795" s="41"/>
      <c r="F795" s="41"/>
      <c r="I795" s="42"/>
      <c r="J795" s="42"/>
    </row>
    <row r="796" spans="2:10" s="38" customFormat="1" ht="15">
      <c r="B796" s="41"/>
      <c r="C796" s="41"/>
      <c r="D796" s="41"/>
      <c r="E796" s="41"/>
      <c r="F796" s="41"/>
      <c r="I796" s="42"/>
      <c r="J796" s="42"/>
    </row>
    <row r="797" spans="2:10" s="38" customFormat="1" ht="15">
      <c r="B797" s="41"/>
      <c r="C797" s="41"/>
      <c r="D797" s="41"/>
      <c r="E797" s="41"/>
      <c r="F797" s="41"/>
      <c r="I797" s="42"/>
      <c r="J797" s="42"/>
    </row>
    <row r="798" spans="2:10" s="38" customFormat="1" ht="15">
      <c r="B798" s="41"/>
      <c r="C798" s="41"/>
      <c r="D798" s="41"/>
      <c r="E798" s="41"/>
      <c r="F798" s="41"/>
      <c r="I798" s="42"/>
      <c r="J798" s="42"/>
    </row>
    <row r="799" spans="2:10" s="38" customFormat="1" ht="15">
      <c r="B799" s="41"/>
      <c r="C799" s="41"/>
      <c r="D799" s="41"/>
      <c r="E799" s="41"/>
      <c r="F799" s="41"/>
      <c r="I799" s="42"/>
      <c r="J799" s="42"/>
    </row>
    <row r="800" spans="2:10" s="38" customFormat="1" ht="15">
      <c r="B800" s="41"/>
      <c r="C800" s="41"/>
      <c r="D800" s="41"/>
      <c r="E800" s="41"/>
      <c r="F800" s="41"/>
      <c r="I800" s="42"/>
      <c r="J800" s="42"/>
    </row>
    <row r="801" spans="2:10" s="38" customFormat="1" ht="15">
      <c r="B801" s="41"/>
      <c r="C801" s="41"/>
      <c r="D801" s="41"/>
      <c r="E801" s="41"/>
      <c r="F801" s="41"/>
      <c r="I801" s="42"/>
      <c r="J801" s="42"/>
    </row>
    <row r="802" spans="2:10" s="38" customFormat="1" ht="15">
      <c r="B802" s="41"/>
      <c r="C802" s="41"/>
      <c r="D802" s="41"/>
      <c r="E802" s="41"/>
      <c r="F802" s="41"/>
      <c r="I802" s="42"/>
      <c r="J802" s="42"/>
    </row>
    <row r="803" spans="2:10" s="38" customFormat="1" ht="15">
      <c r="B803" s="41"/>
      <c r="C803" s="41"/>
      <c r="D803" s="41"/>
      <c r="E803" s="41"/>
      <c r="F803" s="41"/>
      <c r="I803" s="42"/>
      <c r="J803" s="42"/>
    </row>
    <row r="804" spans="2:10" s="38" customFormat="1" ht="15">
      <c r="B804" s="41"/>
      <c r="C804" s="41"/>
      <c r="D804" s="41"/>
      <c r="E804" s="41"/>
      <c r="F804" s="41"/>
      <c r="I804" s="42"/>
      <c r="J804" s="42"/>
    </row>
    <row r="805" spans="2:10" s="38" customFormat="1" ht="15">
      <c r="B805" s="41"/>
      <c r="C805" s="41"/>
      <c r="D805" s="41"/>
      <c r="E805" s="41"/>
      <c r="F805" s="41"/>
      <c r="I805" s="42"/>
      <c r="J805" s="42"/>
    </row>
    <row r="806" spans="2:10" s="38" customFormat="1" ht="15">
      <c r="B806" s="41"/>
      <c r="C806" s="41"/>
      <c r="D806" s="41"/>
      <c r="E806" s="41"/>
      <c r="F806" s="41"/>
      <c r="I806" s="42"/>
      <c r="J806" s="42"/>
    </row>
    <row r="807" spans="2:10" s="38" customFormat="1" ht="15">
      <c r="B807" s="41"/>
      <c r="C807" s="41"/>
      <c r="D807" s="41"/>
      <c r="E807" s="41"/>
      <c r="F807" s="41"/>
      <c r="I807" s="42"/>
      <c r="J807" s="42"/>
    </row>
    <row r="808" spans="2:10" s="38" customFormat="1" ht="15">
      <c r="B808" s="41"/>
      <c r="C808" s="41"/>
      <c r="D808" s="41"/>
      <c r="E808" s="41"/>
      <c r="F808" s="41"/>
      <c r="I808" s="42"/>
      <c r="J808" s="42"/>
    </row>
    <row r="809" spans="2:10" s="38" customFormat="1" ht="15">
      <c r="B809" s="41"/>
      <c r="C809" s="41"/>
      <c r="D809" s="41"/>
      <c r="E809" s="41"/>
      <c r="F809" s="41"/>
      <c r="I809" s="42"/>
      <c r="J809" s="42"/>
    </row>
    <row r="810" spans="2:10" s="38" customFormat="1" ht="15">
      <c r="B810" s="41"/>
      <c r="C810" s="41"/>
      <c r="D810" s="41"/>
      <c r="E810" s="41"/>
      <c r="F810" s="41"/>
      <c r="I810" s="42"/>
      <c r="J810" s="42"/>
    </row>
    <row r="811" spans="2:10" s="38" customFormat="1" ht="15">
      <c r="B811" s="41"/>
      <c r="C811" s="41"/>
      <c r="D811" s="41"/>
      <c r="E811" s="41"/>
      <c r="F811" s="41"/>
      <c r="I811" s="42"/>
      <c r="J811" s="42"/>
    </row>
    <row r="812" spans="2:10" s="38" customFormat="1" ht="15">
      <c r="B812" s="41"/>
      <c r="C812" s="41"/>
      <c r="D812" s="41"/>
      <c r="E812" s="41"/>
      <c r="F812" s="41"/>
      <c r="I812" s="42"/>
      <c r="J812" s="42"/>
    </row>
    <row r="813" spans="2:10" s="38" customFormat="1" ht="15">
      <c r="B813" s="41"/>
      <c r="C813" s="41"/>
      <c r="D813" s="41"/>
      <c r="E813" s="41"/>
      <c r="F813" s="41"/>
      <c r="I813" s="42"/>
      <c r="J813" s="42"/>
    </row>
    <row r="814" spans="2:10" s="38" customFormat="1" ht="15">
      <c r="B814" s="41"/>
      <c r="C814" s="41"/>
      <c r="D814" s="41"/>
      <c r="E814" s="41"/>
      <c r="F814" s="41"/>
      <c r="I814" s="42"/>
      <c r="J814" s="42"/>
    </row>
    <row r="815" spans="2:10" s="38" customFormat="1" ht="15">
      <c r="B815" s="41"/>
      <c r="C815" s="41"/>
      <c r="D815" s="41"/>
      <c r="E815" s="41"/>
      <c r="F815" s="41"/>
      <c r="I815" s="42"/>
      <c r="J815" s="42"/>
    </row>
    <row r="816" spans="2:10" s="38" customFormat="1" ht="15">
      <c r="B816" s="41"/>
      <c r="C816" s="41"/>
      <c r="D816" s="41"/>
      <c r="E816" s="41"/>
      <c r="F816" s="41"/>
      <c r="I816" s="42"/>
      <c r="J816" s="42"/>
    </row>
    <row r="817" spans="2:10" s="38" customFormat="1" ht="15">
      <c r="B817" s="41"/>
      <c r="C817" s="41"/>
      <c r="D817" s="41"/>
      <c r="E817" s="41"/>
      <c r="F817" s="41"/>
      <c r="I817" s="42"/>
      <c r="J817" s="42"/>
    </row>
    <row r="818" spans="2:10" s="38" customFormat="1" ht="15">
      <c r="B818" s="41"/>
      <c r="C818" s="41"/>
      <c r="D818" s="41"/>
      <c r="E818" s="41"/>
      <c r="F818" s="41"/>
      <c r="I818" s="42"/>
      <c r="J818" s="42"/>
    </row>
    <row r="819" spans="2:10" s="38" customFormat="1" ht="15">
      <c r="B819" s="41"/>
      <c r="C819" s="41"/>
      <c r="D819" s="41"/>
      <c r="E819" s="41"/>
      <c r="F819" s="41"/>
      <c r="I819" s="42"/>
      <c r="J819" s="42"/>
    </row>
    <row r="820" spans="2:10" s="38" customFormat="1" ht="15">
      <c r="B820" s="41"/>
      <c r="C820" s="41"/>
      <c r="D820" s="41"/>
      <c r="E820" s="41"/>
      <c r="F820" s="41"/>
      <c r="I820" s="42"/>
      <c r="J820" s="42"/>
    </row>
    <row r="821" spans="2:10" s="38" customFormat="1" ht="15">
      <c r="B821" s="41"/>
      <c r="C821" s="41"/>
      <c r="D821" s="41"/>
      <c r="E821" s="41"/>
      <c r="F821" s="41"/>
      <c r="I821" s="42"/>
      <c r="J821" s="42"/>
    </row>
    <row r="822" spans="2:10" s="38" customFormat="1" ht="15">
      <c r="B822" s="41"/>
      <c r="C822" s="41"/>
      <c r="D822" s="41"/>
      <c r="E822" s="41"/>
      <c r="F822" s="41"/>
      <c r="I822" s="42"/>
      <c r="J822" s="42"/>
    </row>
    <row r="823" spans="2:10" s="38" customFormat="1" ht="15">
      <c r="B823" s="41"/>
      <c r="C823" s="41"/>
      <c r="D823" s="41"/>
      <c r="E823" s="41"/>
      <c r="F823" s="41"/>
      <c r="I823" s="42"/>
      <c r="J823" s="42"/>
    </row>
    <row r="824" spans="2:10" s="38" customFormat="1" ht="15">
      <c r="B824" s="41"/>
      <c r="C824" s="41"/>
      <c r="D824" s="41"/>
      <c r="E824" s="41"/>
      <c r="F824" s="41"/>
      <c r="I824" s="42"/>
      <c r="J824" s="42"/>
    </row>
    <row r="825" spans="2:10" s="38" customFormat="1" ht="15">
      <c r="B825" s="41"/>
      <c r="C825" s="41"/>
      <c r="D825" s="41"/>
      <c r="E825" s="41"/>
      <c r="F825" s="41"/>
      <c r="I825" s="42"/>
      <c r="J825" s="42"/>
    </row>
    <row r="826" spans="2:10" s="38" customFormat="1" ht="15">
      <c r="B826" s="41"/>
      <c r="C826" s="41"/>
      <c r="D826" s="41"/>
      <c r="E826" s="41"/>
      <c r="F826" s="41"/>
      <c r="I826" s="42"/>
      <c r="J826" s="42"/>
    </row>
    <row r="827" spans="2:10" s="38" customFormat="1" ht="15">
      <c r="B827" s="41"/>
      <c r="C827" s="41"/>
      <c r="D827" s="41"/>
      <c r="E827" s="41"/>
      <c r="F827" s="41"/>
      <c r="I827" s="42"/>
      <c r="J827" s="42"/>
    </row>
    <row r="828" spans="2:10" s="38" customFormat="1" ht="15">
      <c r="B828" s="41"/>
      <c r="C828" s="41"/>
      <c r="D828" s="41"/>
      <c r="E828" s="41"/>
      <c r="F828" s="41"/>
      <c r="I828" s="42"/>
      <c r="J828" s="42"/>
    </row>
    <row r="829" spans="2:10" s="38" customFormat="1" ht="15">
      <c r="B829" s="41"/>
      <c r="C829" s="41"/>
      <c r="D829" s="41"/>
      <c r="E829" s="41"/>
      <c r="F829" s="41"/>
      <c r="I829" s="42"/>
      <c r="J829" s="42"/>
    </row>
    <row r="830" spans="2:10" s="38" customFormat="1" ht="15">
      <c r="B830" s="41"/>
      <c r="C830" s="41"/>
      <c r="D830" s="41"/>
      <c r="E830" s="41"/>
      <c r="F830" s="41"/>
      <c r="I830" s="42"/>
      <c r="J830" s="42"/>
    </row>
    <row r="831" spans="2:10" s="38" customFormat="1" ht="15">
      <c r="B831" s="41"/>
      <c r="C831" s="41"/>
      <c r="D831" s="41"/>
      <c r="E831" s="41"/>
      <c r="F831" s="41"/>
      <c r="I831" s="42"/>
      <c r="J831" s="42"/>
    </row>
    <row r="832" spans="2:10" s="38" customFormat="1" ht="15">
      <c r="B832" s="41"/>
      <c r="C832" s="41"/>
      <c r="D832" s="41"/>
      <c r="E832" s="41"/>
      <c r="F832" s="41"/>
      <c r="I832" s="42"/>
      <c r="J832" s="42"/>
    </row>
    <row r="833" spans="2:10" s="38" customFormat="1" ht="15">
      <c r="B833" s="41"/>
      <c r="C833" s="41"/>
      <c r="D833" s="41"/>
      <c r="E833" s="41"/>
      <c r="F833" s="41"/>
      <c r="I833" s="42"/>
      <c r="J833" s="42"/>
    </row>
    <row r="834" spans="2:10" s="38" customFormat="1" ht="15">
      <c r="B834" s="41"/>
      <c r="C834" s="41"/>
      <c r="D834" s="41"/>
      <c r="E834" s="41"/>
      <c r="F834" s="41"/>
      <c r="I834" s="42"/>
      <c r="J834" s="42"/>
    </row>
    <row r="835" spans="2:10" s="38" customFormat="1" ht="15">
      <c r="B835" s="41"/>
      <c r="C835" s="41"/>
      <c r="D835" s="41"/>
      <c r="E835" s="41"/>
      <c r="F835" s="41"/>
      <c r="I835" s="42"/>
      <c r="J835" s="42"/>
    </row>
    <row r="836" spans="2:10" s="38" customFormat="1" ht="15">
      <c r="B836" s="41"/>
      <c r="C836" s="41"/>
      <c r="D836" s="41"/>
      <c r="E836" s="41"/>
      <c r="F836" s="41"/>
      <c r="I836" s="42"/>
      <c r="J836" s="42"/>
    </row>
    <row r="837" spans="2:10" s="38" customFormat="1" ht="15">
      <c r="B837" s="41"/>
      <c r="C837" s="41"/>
      <c r="D837" s="41"/>
      <c r="E837" s="41"/>
      <c r="F837" s="41"/>
      <c r="I837" s="42"/>
      <c r="J837" s="42"/>
    </row>
    <row r="838" spans="2:10" s="38" customFormat="1" ht="15">
      <c r="B838" s="41"/>
      <c r="C838" s="41"/>
      <c r="D838" s="41"/>
      <c r="E838" s="41"/>
      <c r="F838" s="41"/>
      <c r="I838" s="42"/>
      <c r="J838" s="42"/>
    </row>
    <row r="839" spans="2:10" s="38" customFormat="1" ht="15">
      <c r="B839" s="41"/>
      <c r="C839" s="41"/>
      <c r="D839" s="41"/>
      <c r="E839" s="41"/>
      <c r="F839" s="41"/>
      <c r="I839" s="42"/>
      <c r="J839" s="42"/>
    </row>
    <row r="840" spans="2:10" s="38" customFormat="1" ht="15">
      <c r="B840" s="41"/>
      <c r="C840" s="41"/>
      <c r="D840" s="41"/>
      <c r="E840" s="41"/>
      <c r="F840" s="41"/>
      <c r="I840" s="42"/>
      <c r="J840" s="42"/>
    </row>
    <row r="841" spans="2:10" s="38" customFormat="1" ht="15">
      <c r="B841" s="41"/>
      <c r="C841" s="41"/>
      <c r="D841" s="41"/>
      <c r="E841" s="41"/>
      <c r="F841" s="41"/>
      <c r="I841" s="42"/>
      <c r="J841" s="42"/>
    </row>
    <row r="842" spans="2:10" s="38" customFormat="1" ht="15">
      <c r="B842" s="41"/>
      <c r="C842" s="41"/>
      <c r="D842" s="41"/>
      <c r="E842" s="41"/>
      <c r="F842" s="41"/>
      <c r="I842" s="42"/>
      <c r="J842" s="42"/>
    </row>
    <row r="843" spans="2:10" s="38" customFormat="1" ht="15">
      <c r="B843" s="41"/>
      <c r="C843" s="41"/>
      <c r="D843" s="41"/>
      <c r="E843" s="41"/>
      <c r="F843" s="41"/>
      <c r="I843" s="42"/>
      <c r="J843" s="42"/>
    </row>
    <row r="844" spans="2:10" s="38" customFormat="1" ht="15">
      <c r="B844" s="41"/>
      <c r="C844" s="41"/>
      <c r="D844" s="41"/>
      <c r="E844" s="41"/>
      <c r="F844" s="41"/>
      <c r="I844" s="42"/>
      <c r="J844" s="42"/>
    </row>
    <row r="845" spans="2:10" s="38" customFormat="1" ht="15">
      <c r="B845" s="41"/>
      <c r="C845" s="41"/>
      <c r="D845" s="41"/>
      <c r="E845" s="41"/>
      <c r="F845" s="41"/>
      <c r="I845" s="42"/>
      <c r="J845" s="42"/>
    </row>
    <row r="846" spans="2:10" s="38" customFormat="1" ht="15">
      <c r="B846" s="41"/>
      <c r="C846" s="41"/>
      <c r="D846" s="41"/>
      <c r="E846" s="41"/>
      <c r="F846" s="41"/>
      <c r="I846" s="42"/>
      <c r="J846" s="42"/>
    </row>
    <row r="847" spans="2:10" s="38" customFormat="1" ht="15">
      <c r="B847" s="41"/>
      <c r="C847" s="41"/>
      <c r="D847" s="41"/>
      <c r="E847" s="41"/>
      <c r="F847" s="41"/>
      <c r="I847" s="42"/>
      <c r="J847" s="42"/>
    </row>
    <row r="848" spans="2:10" s="38" customFormat="1" ht="15">
      <c r="B848" s="41"/>
      <c r="C848" s="41"/>
      <c r="D848" s="41"/>
      <c r="E848" s="41"/>
      <c r="F848" s="41"/>
      <c r="I848" s="42"/>
      <c r="J848" s="42"/>
    </row>
    <row r="849" spans="2:10" s="38" customFormat="1" ht="15">
      <c r="B849" s="41"/>
      <c r="C849" s="41"/>
      <c r="D849" s="41"/>
      <c r="E849" s="41"/>
      <c r="F849" s="41"/>
      <c r="I849" s="42"/>
      <c r="J849" s="42"/>
    </row>
    <row r="850" spans="2:10" s="38" customFormat="1" ht="15">
      <c r="B850" s="41"/>
      <c r="C850" s="41"/>
      <c r="D850" s="41"/>
      <c r="E850" s="41"/>
      <c r="F850" s="41"/>
      <c r="I850" s="42"/>
      <c r="J850" s="42"/>
    </row>
    <row r="851" spans="2:10" s="38" customFormat="1" ht="15">
      <c r="B851" s="41"/>
      <c r="C851" s="41"/>
      <c r="D851" s="41"/>
      <c r="E851" s="41"/>
      <c r="F851" s="41"/>
      <c r="I851" s="42"/>
      <c r="J851" s="42"/>
    </row>
    <row r="852" spans="2:10" s="38" customFormat="1" ht="15">
      <c r="B852" s="41"/>
      <c r="C852" s="41"/>
      <c r="D852" s="41"/>
      <c r="E852" s="41"/>
      <c r="F852" s="41"/>
      <c r="I852" s="42"/>
      <c r="J852" s="42"/>
    </row>
    <row r="853" spans="2:10" s="38" customFormat="1" ht="15">
      <c r="B853" s="41"/>
      <c r="C853" s="41"/>
      <c r="D853" s="41"/>
      <c r="E853" s="41"/>
      <c r="F853" s="41"/>
      <c r="I853" s="42"/>
      <c r="J853" s="42"/>
    </row>
    <row r="854" spans="2:10" s="38" customFormat="1" ht="15">
      <c r="B854" s="41"/>
      <c r="C854" s="41"/>
      <c r="D854" s="41"/>
      <c r="E854" s="41"/>
      <c r="F854" s="41"/>
      <c r="I854" s="42"/>
      <c r="J854" s="42"/>
    </row>
    <row r="855" spans="2:10" s="38" customFormat="1" ht="15">
      <c r="B855" s="41"/>
      <c r="C855" s="41"/>
      <c r="D855" s="41"/>
      <c r="E855" s="41"/>
      <c r="F855" s="41"/>
      <c r="I855" s="42"/>
      <c r="J855" s="42"/>
    </row>
    <row r="856" spans="2:10" s="38" customFormat="1" ht="15">
      <c r="B856" s="41"/>
      <c r="C856" s="41"/>
      <c r="D856" s="41"/>
      <c r="E856" s="41"/>
      <c r="F856" s="41"/>
      <c r="I856" s="42"/>
      <c r="J856" s="42"/>
    </row>
    <row r="857" spans="2:10" s="38" customFormat="1" ht="15">
      <c r="B857" s="41"/>
      <c r="C857" s="41"/>
      <c r="D857" s="41"/>
      <c r="E857" s="41"/>
      <c r="F857" s="41"/>
      <c r="I857" s="42"/>
      <c r="J857" s="42"/>
    </row>
    <row r="858" spans="2:10" s="38" customFormat="1" ht="15">
      <c r="B858" s="41"/>
      <c r="C858" s="41"/>
      <c r="D858" s="41"/>
      <c r="E858" s="41"/>
      <c r="F858" s="41"/>
      <c r="I858" s="42"/>
      <c r="J858" s="42"/>
    </row>
    <row r="859" spans="2:10" s="38" customFormat="1" ht="15">
      <c r="B859" s="41"/>
      <c r="C859" s="41"/>
      <c r="D859" s="41"/>
      <c r="E859" s="41"/>
      <c r="F859" s="41"/>
      <c r="I859" s="42"/>
      <c r="J859" s="42"/>
    </row>
    <row r="860" spans="2:10" s="38" customFormat="1" ht="15">
      <c r="B860" s="41"/>
      <c r="C860" s="41"/>
      <c r="D860" s="41"/>
      <c r="E860" s="41"/>
      <c r="F860" s="41"/>
      <c r="I860" s="42"/>
      <c r="J860" s="42"/>
    </row>
    <row r="861" spans="2:10" s="38" customFormat="1" ht="15">
      <c r="B861" s="41"/>
      <c r="C861" s="41"/>
      <c r="D861" s="41"/>
      <c r="E861" s="41"/>
      <c r="F861" s="41"/>
      <c r="I861" s="42"/>
      <c r="J861" s="42"/>
    </row>
    <row r="862" spans="2:10" s="38" customFormat="1" ht="15">
      <c r="B862" s="41"/>
      <c r="C862" s="41"/>
      <c r="D862" s="41"/>
      <c r="E862" s="41"/>
      <c r="F862" s="41"/>
      <c r="I862" s="42"/>
      <c r="J862" s="42"/>
    </row>
    <row r="863" spans="2:10" s="38" customFormat="1" ht="15">
      <c r="B863" s="41"/>
      <c r="C863" s="41"/>
      <c r="D863" s="41"/>
      <c r="E863" s="41"/>
      <c r="F863" s="41"/>
      <c r="I863" s="42"/>
      <c r="J863" s="42"/>
    </row>
    <row r="864" spans="2:10" s="38" customFormat="1" ht="15">
      <c r="B864" s="41"/>
      <c r="C864" s="41"/>
      <c r="D864" s="41"/>
      <c r="E864" s="41"/>
      <c r="F864" s="41"/>
      <c r="I864" s="42"/>
      <c r="J864" s="42"/>
    </row>
    <row r="865" spans="2:10" s="38" customFormat="1" ht="15">
      <c r="B865" s="41"/>
      <c r="C865" s="41"/>
      <c r="D865" s="41"/>
      <c r="E865" s="41"/>
      <c r="F865" s="41"/>
      <c r="I865" s="42"/>
      <c r="J865" s="42"/>
    </row>
    <row r="866" spans="2:10" s="38" customFormat="1" ht="15">
      <c r="B866" s="41"/>
      <c r="C866" s="41"/>
      <c r="D866" s="41"/>
      <c r="E866" s="41"/>
      <c r="F866" s="41"/>
      <c r="I866" s="42"/>
      <c r="J866" s="42"/>
    </row>
    <row r="867" spans="2:10" s="38" customFormat="1" ht="15">
      <c r="B867" s="41"/>
      <c r="C867" s="41"/>
      <c r="D867" s="41"/>
      <c r="E867" s="41"/>
      <c r="F867" s="41"/>
      <c r="I867" s="42"/>
      <c r="J867" s="42"/>
    </row>
    <row r="868" spans="2:10" s="38" customFormat="1" ht="15">
      <c r="B868" s="41"/>
      <c r="C868" s="41"/>
      <c r="D868" s="41"/>
      <c r="E868" s="41"/>
      <c r="F868" s="41"/>
      <c r="I868" s="42"/>
      <c r="J868" s="42"/>
    </row>
    <row r="869" spans="2:10" s="38" customFormat="1" ht="15">
      <c r="B869" s="41"/>
      <c r="C869" s="41"/>
      <c r="D869" s="41"/>
      <c r="E869" s="41"/>
      <c r="F869" s="41"/>
      <c r="I869" s="42"/>
      <c r="J869" s="42"/>
    </row>
    <row r="870" spans="2:10" s="38" customFormat="1" ht="15">
      <c r="B870" s="41"/>
      <c r="C870" s="41"/>
      <c r="D870" s="41"/>
      <c r="E870" s="41"/>
      <c r="F870" s="41"/>
      <c r="I870" s="42"/>
      <c r="J870" s="42"/>
    </row>
    <row r="871" spans="2:10" s="38" customFormat="1" ht="15">
      <c r="B871" s="41"/>
      <c r="C871" s="41"/>
      <c r="D871" s="41"/>
      <c r="E871" s="41"/>
      <c r="F871" s="41"/>
      <c r="I871" s="42"/>
      <c r="J871" s="42"/>
    </row>
    <row r="872" spans="2:10" s="38" customFormat="1" ht="15">
      <c r="B872" s="41"/>
      <c r="C872" s="41"/>
      <c r="D872" s="41"/>
      <c r="E872" s="41"/>
      <c r="F872" s="41"/>
      <c r="I872" s="42"/>
      <c r="J872" s="42"/>
    </row>
    <row r="873" spans="2:10" s="38" customFormat="1" ht="15">
      <c r="B873" s="41"/>
      <c r="C873" s="41"/>
      <c r="D873" s="41"/>
      <c r="E873" s="41"/>
      <c r="F873" s="41"/>
      <c r="I873" s="42"/>
      <c r="J873" s="42"/>
    </row>
    <row r="874" spans="2:10" s="38" customFormat="1" ht="15">
      <c r="B874" s="41"/>
      <c r="C874" s="41"/>
      <c r="D874" s="41"/>
      <c r="E874" s="41"/>
      <c r="F874" s="41"/>
      <c r="I874" s="42"/>
      <c r="J874" s="42"/>
    </row>
    <row r="875" spans="2:10" s="38" customFormat="1" ht="15">
      <c r="B875" s="41"/>
      <c r="C875" s="41"/>
      <c r="D875" s="41"/>
      <c r="E875" s="41"/>
      <c r="F875" s="41"/>
      <c r="I875" s="42"/>
      <c r="J875" s="42"/>
    </row>
    <row r="876" spans="2:10" s="38" customFormat="1" ht="15">
      <c r="B876" s="41"/>
      <c r="C876" s="41"/>
      <c r="D876" s="41"/>
      <c r="E876" s="41"/>
      <c r="F876" s="41"/>
      <c r="I876" s="42"/>
      <c r="J876" s="42"/>
    </row>
    <row r="877" spans="2:10" s="38" customFormat="1" ht="15">
      <c r="B877" s="41"/>
      <c r="C877" s="41"/>
      <c r="D877" s="41"/>
      <c r="E877" s="41"/>
      <c r="F877" s="41"/>
      <c r="I877" s="42"/>
      <c r="J877" s="42"/>
    </row>
    <row r="878" spans="2:10" s="38" customFormat="1" ht="15">
      <c r="B878" s="41"/>
      <c r="C878" s="41"/>
      <c r="D878" s="41"/>
      <c r="E878" s="41"/>
      <c r="F878" s="41"/>
      <c r="I878" s="42"/>
      <c r="J878" s="42"/>
    </row>
    <row r="879" spans="2:10" s="38" customFormat="1" ht="15">
      <c r="B879" s="41"/>
      <c r="C879" s="41"/>
      <c r="D879" s="41"/>
      <c r="E879" s="41"/>
      <c r="F879" s="41"/>
      <c r="I879" s="42"/>
      <c r="J879" s="42"/>
    </row>
    <row r="880" spans="2:10" s="38" customFormat="1" ht="15">
      <c r="B880" s="41"/>
      <c r="C880" s="41"/>
      <c r="D880" s="41"/>
      <c r="E880" s="41"/>
      <c r="F880" s="41"/>
      <c r="I880" s="42"/>
      <c r="J880" s="42"/>
    </row>
    <row r="881" spans="2:10" s="38" customFormat="1" ht="15">
      <c r="B881" s="41"/>
      <c r="C881" s="41"/>
      <c r="D881" s="41"/>
      <c r="E881" s="41"/>
      <c r="F881" s="41"/>
      <c r="I881" s="42"/>
      <c r="J881" s="42"/>
    </row>
    <row r="882" spans="2:10" s="38" customFormat="1" ht="15">
      <c r="B882" s="41"/>
      <c r="C882" s="41"/>
      <c r="D882" s="41"/>
      <c r="E882" s="41"/>
      <c r="F882" s="41"/>
      <c r="I882" s="42"/>
      <c r="J882" s="42"/>
    </row>
    <row r="883" spans="2:10" s="38" customFormat="1" ht="15">
      <c r="B883" s="41"/>
      <c r="C883" s="41"/>
      <c r="D883" s="41"/>
      <c r="E883" s="41"/>
      <c r="F883" s="41"/>
      <c r="I883" s="42"/>
      <c r="J883" s="42"/>
    </row>
    <row r="884" spans="2:10" s="38" customFormat="1" ht="15">
      <c r="B884" s="41"/>
      <c r="C884" s="41"/>
      <c r="D884" s="41"/>
      <c r="E884" s="41"/>
      <c r="F884" s="41"/>
      <c r="I884" s="42"/>
      <c r="J884" s="42"/>
    </row>
    <row r="885" spans="2:10" s="38" customFormat="1" ht="15">
      <c r="B885" s="41"/>
      <c r="C885" s="41"/>
      <c r="D885" s="41"/>
      <c r="E885" s="41"/>
      <c r="F885" s="41"/>
      <c r="I885" s="42"/>
      <c r="J885" s="42"/>
    </row>
    <row r="886" spans="2:10" s="38" customFormat="1" ht="15">
      <c r="B886" s="41"/>
      <c r="C886" s="41"/>
      <c r="D886" s="41"/>
      <c r="E886" s="41"/>
      <c r="F886" s="41"/>
      <c r="I886" s="42"/>
      <c r="J886" s="42"/>
    </row>
    <row r="887" spans="2:10" s="38" customFormat="1" ht="15">
      <c r="B887" s="41"/>
      <c r="C887" s="41"/>
      <c r="D887" s="41"/>
      <c r="E887" s="41"/>
      <c r="F887" s="41"/>
      <c r="I887" s="42"/>
      <c r="J887" s="42"/>
    </row>
    <row r="888" spans="2:10" s="38" customFormat="1" ht="15">
      <c r="B888" s="41"/>
      <c r="C888" s="41"/>
      <c r="D888" s="41"/>
      <c r="E888" s="41"/>
      <c r="F888" s="41"/>
      <c r="I888" s="42"/>
      <c r="J888" s="42"/>
    </row>
    <row r="889" spans="2:10" s="38" customFormat="1" ht="15">
      <c r="B889" s="41"/>
      <c r="C889" s="41"/>
      <c r="D889" s="41"/>
      <c r="E889" s="41"/>
      <c r="F889" s="41"/>
      <c r="I889" s="42"/>
      <c r="J889" s="42"/>
    </row>
    <row r="890" spans="2:10" s="38" customFormat="1" ht="15">
      <c r="B890" s="41"/>
      <c r="C890" s="41"/>
      <c r="D890" s="41"/>
      <c r="E890" s="41"/>
      <c r="F890" s="41"/>
      <c r="I890" s="42"/>
      <c r="J890" s="42"/>
    </row>
    <row r="891" spans="2:10" s="38" customFormat="1" ht="15">
      <c r="B891" s="41"/>
      <c r="C891" s="41"/>
      <c r="D891" s="41"/>
      <c r="E891" s="41"/>
      <c r="F891" s="41"/>
      <c r="I891" s="42"/>
      <c r="J891" s="42"/>
    </row>
    <row r="892" spans="2:10" s="38" customFormat="1" ht="15">
      <c r="B892" s="41"/>
      <c r="C892" s="41"/>
      <c r="D892" s="41"/>
      <c r="E892" s="41"/>
      <c r="F892" s="41"/>
      <c r="I892" s="42"/>
      <c r="J892" s="42"/>
    </row>
  </sheetData>
  <sheetProtection/>
  <mergeCells count="217">
    <mergeCell ref="C4:C7"/>
    <mergeCell ref="K4:K7"/>
    <mergeCell ref="A2:K3"/>
    <mergeCell ref="A4:A7"/>
    <mergeCell ref="B4:B7"/>
    <mergeCell ref="H4:H7"/>
    <mergeCell ref="G4:G7"/>
    <mergeCell ref="J5:J7"/>
    <mergeCell ref="I5:I7"/>
    <mergeCell ref="D64:D71"/>
    <mergeCell ref="E64:E71"/>
    <mergeCell ref="F64:F71"/>
    <mergeCell ref="C73:C74"/>
    <mergeCell ref="D73:D74"/>
    <mergeCell ref="E73:E74"/>
    <mergeCell ref="F73:F74"/>
    <mergeCell ref="E59:E62"/>
    <mergeCell ref="F59:F62"/>
    <mergeCell ref="D56:D58"/>
    <mergeCell ref="E56:E58"/>
    <mergeCell ref="F56:F58"/>
    <mergeCell ref="D59:D62"/>
    <mergeCell ref="E53:E54"/>
    <mergeCell ref="E46:E52"/>
    <mergeCell ref="D20:D26"/>
    <mergeCell ref="E20:E26"/>
    <mergeCell ref="D27:D31"/>
    <mergeCell ref="D43:D44"/>
    <mergeCell ref="E34:E40"/>
    <mergeCell ref="F34:F40"/>
    <mergeCell ref="F43:F44"/>
    <mergeCell ref="F4:F7"/>
    <mergeCell ref="F76:F81"/>
    <mergeCell ref="F27:F31"/>
    <mergeCell ref="F20:F26"/>
    <mergeCell ref="F53:F54"/>
    <mergeCell ref="F9:F18"/>
    <mergeCell ref="A43:A45"/>
    <mergeCell ref="B43:B45"/>
    <mergeCell ref="C84:C88"/>
    <mergeCell ref="B76:B89"/>
    <mergeCell ref="C76:C81"/>
    <mergeCell ref="C53:C54"/>
    <mergeCell ref="C56:C58"/>
    <mergeCell ref="A73:A75"/>
    <mergeCell ref="A76:A89"/>
    <mergeCell ref="C106:C110"/>
    <mergeCell ref="F84:F88"/>
    <mergeCell ref="E76:E81"/>
    <mergeCell ref="E82:E83"/>
    <mergeCell ref="F82:F83"/>
    <mergeCell ref="E84:E88"/>
    <mergeCell ref="D172:D173"/>
    <mergeCell ref="D195:D197"/>
    <mergeCell ref="D186:D189"/>
    <mergeCell ref="C20:C26"/>
    <mergeCell ref="C198:C199"/>
    <mergeCell ref="D106:D110"/>
    <mergeCell ref="C114:C122"/>
    <mergeCell ref="C103:C105"/>
    <mergeCell ref="D103:D105"/>
    <mergeCell ref="C123:C126"/>
    <mergeCell ref="F177:F178"/>
    <mergeCell ref="F192:F193"/>
    <mergeCell ref="F190:F191"/>
    <mergeCell ref="C153:C160"/>
    <mergeCell ref="D198:D199"/>
    <mergeCell ref="D180:D181"/>
    <mergeCell ref="D153:D160"/>
    <mergeCell ref="C165:C166"/>
    <mergeCell ref="D167:D170"/>
    <mergeCell ref="D165:D166"/>
    <mergeCell ref="E198:E199"/>
    <mergeCell ref="F180:F181"/>
    <mergeCell ref="F175:F176"/>
    <mergeCell ref="F198:F199"/>
    <mergeCell ref="E190:E191"/>
    <mergeCell ref="E186:E189"/>
    <mergeCell ref="F186:F189"/>
    <mergeCell ref="E180:E181"/>
    <mergeCell ref="E177:E178"/>
    <mergeCell ref="F195:F197"/>
    <mergeCell ref="C195:C197"/>
    <mergeCell ref="D192:D193"/>
    <mergeCell ref="C128:C129"/>
    <mergeCell ref="E153:E160"/>
    <mergeCell ref="E128:E129"/>
    <mergeCell ref="E167:E170"/>
    <mergeCell ref="C139:C144"/>
    <mergeCell ref="C186:C189"/>
    <mergeCell ref="E175:E176"/>
    <mergeCell ref="D147:D151"/>
    <mergeCell ref="A138:A152"/>
    <mergeCell ref="C192:C193"/>
    <mergeCell ref="B138:B152"/>
    <mergeCell ref="A186:A194"/>
    <mergeCell ref="B186:B194"/>
    <mergeCell ref="A153:A161"/>
    <mergeCell ref="B153:B161"/>
    <mergeCell ref="A162:A171"/>
    <mergeCell ref="C175:C176"/>
    <mergeCell ref="C147:C151"/>
    <mergeCell ref="A195:A201"/>
    <mergeCell ref="E195:E197"/>
    <mergeCell ref="B195:B201"/>
    <mergeCell ref="F112:F113"/>
    <mergeCell ref="C177:C178"/>
    <mergeCell ref="E192:E193"/>
    <mergeCell ref="A172:A185"/>
    <mergeCell ref="C190:C191"/>
    <mergeCell ref="B172:B185"/>
    <mergeCell ref="D190:D191"/>
    <mergeCell ref="F123:F126"/>
    <mergeCell ref="F106:F110"/>
    <mergeCell ref="D114:D122"/>
    <mergeCell ref="E112:E113"/>
    <mergeCell ref="F114:F122"/>
    <mergeCell ref="D112:D113"/>
    <mergeCell ref="D123:D126"/>
    <mergeCell ref="D162:D164"/>
    <mergeCell ref="F172:F173"/>
    <mergeCell ref="A90:A102"/>
    <mergeCell ref="F90:F92"/>
    <mergeCell ref="F97:F101"/>
    <mergeCell ref="C90:C92"/>
    <mergeCell ref="F93:F96"/>
    <mergeCell ref="C93:C96"/>
    <mergeCell ref="D93:D96"/>
    <mergeCell ref="E93:E96"/>
    <mergeCell ref="F162:F164"/>
    <mergeCell ref="E165:E166"/>
    <mergeCell ref="F103:F105"/>
    <mergeCell ref="B162:B171"/>
    <mergeCell ref="C167:C170"/>
    <mergeCell ref="C180:C181"/>
    <mergeCell ref="D177:D178"/>
    <mergeCell ref="D175:D176"/>
    <mergeCell ref="C162:C164"/>
    <mergeCell ref="C172:C173"/>
    <mergeCell ref="F153:F160"/>
    <mergeCell ref="F165:F166"/>
    <mergeCell ref="E147:E151"/>
    <mergeCell ref="F147:F151"/>
    <mergeCell ref="E172:E173"/>
    <mergeCell ref="F130:F131"/>
    <mergeCell ref="E139:E144"/>
    <mergeCell ref="F139:F144"/>
    <mergeCell ref="F167:F170"/>
    <mergeCell ref="E162:E164"/>
    <mergeCell ref="C132:C134"/>
    <mergeCell ref="F145:F146"/>
    <mergeCell ref="D132:D134"/>
    <mergeCell ref="E132:E134"/>
    <mergeCell ref="F132:F134"/>
    <mergeCell ref="D139:D144"/>
    <mergeCell ref="C145:C146"/>
    <mergeCell ref="D145:D146"/>
    <mergeCell ref="D82:D83"/>
    <mergeCell ref="E145:E146"/>
    <mergeCell ref="D84:D88"/>
    <mergeCell ref="D90:D92"/>
    <mergeCell ref="E90:E92"/>
    <mergeCell ref="D128:D129"/>
    <mergeCell ref="E103:E105"/>
    <mergeCell ref="E123:E126"/>
    <mergeCell ref="D97:D101"/>
    <mergeCell ref="E97:E101"/>
    <mergeCell ref="F128:F129"/>
    <mergeCell ref="B64:B72"/>
    <mergeCell ref="B73:B75"/>
    <mergeCell ref="E106:E110"/>
    <mergeCell ref="B128:B137"/>
    <mergeCell ref="C130:C131"/>
    <mergeCell ref="B112:B127"/>
    <mergeCell ref="E114:E122"/>
    <mergeCell ref="D130:D131"/>
    <mergeCell ref="E130:E131"/>
    <mergeCell ref="C43:C44"/>
    <mergeCell ref="A112:A127"/>
    <mergeCell ref="A9:A19"/>
    <mergeCell ref="B9:B19"/>
    <mergeCell ref="A56:A63"/>
    <mergeCell ref="A46:A55"/>
    <mergeCell ref="B46:B55"/>
    <mergeCell ref="B56:B63"/>
    <mergeCell ref="A34:A42"/>
    <mergeCell ref="C112:C113"/>
    <mergeCell ref="C64:C71"/>
    <mergeCell ref="C82:C83"/>
    <mergeCell ref="A128:A137"/>
    <mergeCell ref="B103:B111"/>
    <mergeCell ref="A64:A72"/>
    <mergeCell ref="D34:D40"/>
    <mergeCell ref="C46:C52"/>
    <mergeCell ref="D46:D52"/>
    <mergeCell ref="D53:D54"/>
    <mergeCell ref="D76:D81"/>
    <mergeCell ref="A103:A111"/>
    <mergeCell ref="D9:D18"/>
    <mergeCell ref="E9:E18"/>
    <mergeCell ref="A20:A33"/>
    <mergeCell ref="B20:B33"/>
    <mergeCell ref="C27:C31"/>
    <mergeCell ref="C9:C19"/>
    <mergeCell ref="C97:C101"/>
    <mergeCell ref="C34:C40"/>
    <mergeCell ref="B90:B102"/>
    <mergeCell ref="K25:K26"/>
    <mergeCell ref="K144:K146"/>
    <mergeCell ref="I4:J4"/>
    <mergeCell ref="B34:B42"/>
    <mergeCell ref="E27:E31"/>
    <mergeCell ref="E43:E44"/>
    <mergeCell ref="F46:F52"/>
    <mergeCell ref="C59:C62"/>
    <mergeCell ref="E4:E7"/>
    <mergeCell ref="D4:D7"/>
  </mergeCells>
  <printOptions horizontalCentered="1"/>
  <pageMargins left="0.15748031496062992" right="0.2362204724409449" top="0.2755905511811024" bottom="0.15748031496062992" header="0.11811023622047245" footer="0.15748031496062992"/>
  <pageSetup horizontalDpi="600" verticalDpi="600" orientation="landscape" paperSize="9" scale="75" r:id="rId1"/>
  <rowBreaks count="4" manualBreakCount="4">
    <brk id="39" max="10" man="1"/>
    <brk id="135" max="10" man="1"/>
    <brk id="149" max="10" man="1"/>
    <brk id="18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17"/>
  <sheetViews>
    <sheetView zoomScalePageLayoutView="0" workbookViewId="0" topLeftCell="A13">
      <selection activeCell="E12" sqref="E12"/>
    </sheetView>
  </sheetViews>
  <sheetFormatPr defaultColWidth="9.140625" defaultRowHeight="12.75"/>
  <cols>
    <col min="1" max="1" width="3.421875" style="2" bestFit="1" customWidth="1"/>
    <col min="2" max="2" width="24.00390625" style="2" customWidth="1"/>
    <col min="3" max="3" width="24.28125" style="2" customWidth="1"/>
    <col min="4" max="4" width="34.421875" style="2" customWidth="1"/>
    <col min="5" max="5" width="8.421875" style="2" customWidth="1"/>
    <col min="6" max="6" width="7.421875" style="2" customWidth="1"/>
    <col min="7" max="7" width="61.7109375" style="2" customWidth="1"/>
    <col min="8" max="8" width="13.8515625" style="5" customWidth="1"/>
    <col min="9" max="9" width="8.8515625" style="6" bestFit="1" customWidth="1"/>
    <col min="10" max="11" width="8.28125" style="6" customWidth="1"/>
    <col min="12" max="12" width="11.57421875" style="6" customWidth="1"/>
    <col min="13" max="13" width="17.57421875" style="6" customWidth="1"/>
    <col min="14" max="15" width="10.421875" style="6" customWidth="1"/>
    <col min="16" max="17" width="7.57421875" style="6" customWidth="1"/>
    <col min="18" max="18" width="33.28125" style="6" customWidth="1"/>
    <col min="19" max="16384" width="9.140625" style="2" customWidth="1"/>
  </cols>
  <sheetData>
    <row r="1" spans="1:18" ht="62.25" customHeight="1" thickBot="1">
      <c r="A1" s="126" t="s">
        <v>1</v>
      </c>
      <c r="B1" s="126"/>
      <c r="C1" s="126"/>
      <c r="D1" s="12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5" customFormat="1" ht="51.75" customHeight="1" thickBot="1">
      <c r="A2" s="33" t="s">
        <v>184</v>
      </c>
      <c r="B2" s="31" t="s">
        <v>183</v>
      </c>
      <c r="C2" s="31" t="s">
        <v>182</v>
      </c>
      <c r="D2" s="32" t="s">
        <v>26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1" s="24" customFormat="1" ht="81" customHeight="1">
      <c r="A3" s="29">
        <v>1</v>
      </c>
      <c r="B3" s="9" t="s">
        <v>93</v>
      </c>
      <c r="C3" s="9" t="s">
        <v>3</v>
      </c>
      <c r="D3" s="30" t="s">
        <v>185</v>
      </c>
      <c r="E3" s="2"/>
      <c r="F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24" customFormat="1" ht="34.5" customHeight="1">
      <c r="A4" s="25">
        <v>2</v>
      </c>
      <c r="B4" s="1" t="s">
        <v>36</v>
      </c>
      <c r="C4" s="1" t="s">
        <v>3</v>
      </c>
      <c r="D4" s="15"/>
      <c r="E4" s="2"/>
      <c r="F4" s="2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24" customFormat="1" ht="34.5" customHeight="1">
      <c r="A5" s="25">
        <v>3</v>
      </c>
      <c r="B5" s="1" t="s">
        <v>64</v>
      </c>
      <c r="C5" s="1" t="s">
        <v>3</v>
      </c>
      <c r="D5" s="15"/>
      <c r="E5" s="2"/>
      <c r="F5" s="2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24" customFormat="1" ht="34.5" customHeight="1" thickBot="1">
      <c r="A6" s="26">
        <v>4</v>
      </c>
      <c r="B6" s="8" t="s">
        <v>51</v>
      </c>
      <c r="C6" s="8" t="s">
        <v>3</v>
      </c>
      <c r="D6" s="12"/>
      <c r="E6" s="2"/>
      <c r="F6" s="2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24" customFormat="1" ht="34.5" customHeight="1">
      <c r="A7" s="23">
        <v>5</v>
      </c>
      <c r="B7" s="10" t="s">
        <v>50</v>
      </c>
      <c r="C7" s="13" t="s">
        <v>5</v>
      </c>
      <c r="D7" s="14"/>
      <c r="E7" s="2"/>
      <c r="F7" s="2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24" customFormat="1" ht="34.5" customHeight="1">
      <c r="A8" s="25">
        <v>6</v>
      </c>
      <c r="B8" s="1" t="s">
        <v>84</v>
      </c>
      <c r="C8" s="11" t="s">
        <v>5</v>
      </c>
      <c r="D8" s="15"/>
      <c r="E8" s="2"/>
      <c r="F8" s="2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24" customFormat="1" ht="34.5" customHeight="1">
      <c r="A9" s="25">
        <v>7</v>
      </c>
      <c r="B9" s="1" t="s">
        <v>78</v>
      </c>
      <c r="C9" s="11" t="s">
        <v>5</v>
      </c>
      <c r="D9" s="15"/>
      <c r="E9" s="2"/>
      <c r="F9" s="2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24" customFormat="1" ht="34.5" customHeight="1" thickBot="1">
      <c r="A10" s="26">
        <v>8</v>
      </c>
      <c r="B10" s="8" t="s">
        <v>32</v>
      </c>
      <c r="C10" s="16" t="s">
        <v>5</v>
      </c>
      <c r="D10" s="12"/>
      <c r="E10" s="2"/>
      <c r="F10" s="2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24" customFormat="1" ht="34.5" customHeight="1" thickBot="1">
      <c r="A11" s="27">
        <v>9</v>
      </c>
      <c r="B11" s="19" t="s">
        <v>75</v>
      </c>
      <c r="C11" s="20" t="s">
        <v>6</v>
      </c>
      <c r="D11" s="21"/>
      <c r="E11" s="2"/>
      <c r="F11" s="2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24" customFormat="1" ht="34.5" customHeight="1">
      <c r="A12" s="23">
        <v>10</v>
      </c>
      <c r="B12" s="10" t="s">
        <v>55</v>
      </c>
      <c r="C12" s="13" t="s">
        <v>7</v>
      </c>
      <c r="D12" s="14"/>
      <c r="E12" s="2"/>
      <c r="F12" s="2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24" customFormat="1" ht="34.5" customHeight="1">
      <c r="A13" s="25">
        <v>11</v>
      </c>
      <c r="B13" s="1" t="s">
        <v>46</v>
      </c>
      <c r="C13" s="11" t="s">
        <v>7</v>
      </c>
      <c r="D13" s="15"/>
      <c r="E13" s="2"/>
      <c r="F13" s="2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24" customFormat="1" ht="34.5" customHeight="1">
      <c r="A14" s="25">
        <v>12</v>
      </c>
      <c r="B14" s="1" t="s">
        <v>81</v>
      </c>
      <c r="C14" s="11" t="s">
        <v>7</v>
      </c>
      <c r="D14" s="15"/>
      <c r="E14" s="2"/>
      <c r="F14" s="2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24" customFormat="1" ht="34.5" customHeight="1" thickBot="1">
      <c r="A15" s="26">
        <v>13</v>
      </c>
      <c r="B15" s="8" t="s">
        <v>71</v>
      </c>
      <c r="C15" s="16" t="s">
        <v>7</v>
      </c>
      <c r="D15" s="12"/>
      <c r="E15" s="2"/>
      <c r="F15" s="2"/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24" customFormat="1" ht="34.5" customHeight="1">
      <c r="A16" s="23">
        <v>14</v>
      </c>
      <c r="B16" s="10" t="s">
        <v>186</v>
      </c>
      <c r="C16" s="11" t="s">
        <v>2</v>
      </c>
      <c r="D16" s="14"/>
      <c r="E16" s="2"/>
      <c r="F16" s="2"/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24" customFormat="1" ht="34.5" customHeight="1">
      <c r="A17" s="25">
        <v>15</v>
      </c>
      <c r="B17" s="1" t="s">
        <v>88</v>
      </c>
      <c r="C17" s="11" t="s">
        <v>2</v>
      </c>
      <c r="D17" s="15"/>
      <c r="E17" s="2"/>
      <c r="F17" s="2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24" customFormat="1" ht="34.5" customHeight="1">
      <c r="A18" s="25">
        <v>16</v>
      </c>
      <c r="B18" s="1" t="s">
        <v>67</v>
      </c>
      <c r="C18" s="11" t="s">
        <v>2</v>
      </c>
      <c r="D18" s="15"/>
      <c r="E18" s="2"/>
      <c r="F18" s="2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24" customFormat="1" ht="34.5" customHeight="1" thickBot="1">
      <c r="A19" s="26">
        <v>17</v>
      </c>
      <c r="B19" s="8" t="s">
        <v>60</v>
      </c>
      <c r="C19" s="11" t="s">
        <v>2</v>
      </c>
      <c r="D19" s="12"/>
      <c r="E19" s="2"/>
      <c r="F19" s="2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24" customFormat="1" ht="34.5" customHeight="1" thickBot="1">
      <c r="A20" s="28">
        <v>18</v>
      </c>
      <c r="B20" s="17" t="s">
        <v>86</v>
      </c>
      <c r="C20" s="1" t="s">
        <v>4</v>
      </c>
      <c r="D20" s="18"/>
      <c r="E20" s="2"/>
      <c r="F20" s="2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s="24" customFormat="1" ht="15">
      <c r="B21" s="2"/>
      <c r="C21" s="2"/>
      <c r="D21" s="2"/>
      <c r="E21" s="2"/>
      <c r="F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s="24" customFormat="1" ht="15">
      <c r="B22" s="2"/>
      <c r="C22" s="2"/>
      <c r="D22" s="2"/>
      <c r="E22" s="2"/>
      <c r="F22" s="2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s="24" customFormat="1" ht="15">
      <c r="B23" s="2"/>
      <c r="C23" s="2"/>
      <c r="D23" s="2"/>
      <c r="E23" s="2"/>
      <c r="F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s="24" customFormat="1" ht="15">
      <c r="B24" s="2"/>
      <c r="C24" s="2"/>
      <c r="D24" s="2"/>
      <c r="E24" s="2"/>
      <c r="F24" s="2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s="24" customFormat="1" ht="15">
      <c r="B25" s="2"/>
      <c r="C25" s="2"/>
      <c r="D25" s="2"/>
      <c r="E25" s="2"/>
      <c r="F25" s="2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s="24" customFormat="1" ht="15">
      <c r="B26" s="2"/>
      <c r="C26" s="2"/>
      <c r="D26" s="2"/>
      <c r="E26" s="2"/>
      <c r="F26" s="2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s="24" customFormat="1" ht="15">
      <c r="B27" s="2"/>
      <c r="C27" s="2"/>
      <c r="D27" s="2"/>
      <c r="E27" s="2"/>
      <c r="F27" s="2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s="24" customFormat="1" ht="15">
      <c r="B28" s="2"/>
      <c r="C28" s="2"/>
      <c r="D28" s="2"/>
      <c r="E28" s="2"/>
      <c r="F28" s="2"/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s="24" customFormat="1" ht="15">
      <c r="B29" s="2"/>
      <c r="C29" s="2"/>
      <c r="D29" s="2"/>
      <c r="E29" s="2"/>
      <c r="F29" s="2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s="24" customFormat="1" ht="15">
      <c r="B30" s="2"/>
      <c r="C30" s="2"/>
      <c r="D30" s="2"/>
      <c r="E30" s="2"/>
      <c r="F30" s="2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s="24" customFormat="1" ht="15">
      <c r="B31" s="2"/>
      <c r="C31" s="2"/>
      <c r="D31" s="2"/>
      <c r="E31" s="2"/>
      <c r="F31" s="2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s="24" customFormat="1" ht="15">
      <c r="B32" s="2"/>
      <c r="C32" s="2"/>
      <c r="D32" s="2"/>
      <c r="E32" s="2"/>
      <c r="F32" s="2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s="24" customFormat="1" ht="15">
      <c r="B33" s="2"/>
      <c r="C33" s="2"/>
      <c r="D33" s="2"/>
      <c r="E33" s="2"/>
      <c r="F33" s="2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s="24" customFormat="1" ht="15">
      <c r="B34" s="2"/>
      <c r="C34" s="2"/>
      <c r="D34" s="2"/>
      <c r="E34" s="2"/>
      <c r="F34" s="2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s="24" customFormat="1" ht="15">
      <c r="B35" s="2"/>
      <c r="C35" s="2"/>
      <c r="D35" s="2"/>
      <c r="E35" s="2"/>
      <c r="F35" s="2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s="24" customFormat="1" ht="15">
      <c r="B36" s="2"/>
      <c r="C36" s="2"/>
      <c r="D36" s="2"/>
      <c r="E36" s="2"/>
      <c r="F36" s="2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s="24" customFormat="1" ht="15">
      <c r="B37" s="2"/>
      <c r="C37" s="2"/>
      <c r="D37" s="2"/>
      <c r="E37" s="2"/>
      <c r="F37" s="2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s="24" customFormat="1" ht="15">
      <c r="B38" s="2"/>
      <c r="C38" s="2"/>
      <c r="D38" s="2"/>
      <c r="E38" s="2"/>
      <c r="F38" s="2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s="24" customFormat="1" ht="15">
      <c r="B39" s="2"/>
      <c r="C39" s="2"/>
      <c r="D39" s="2"/>
      <c r="E39" s="2"/>
      <c r="F39" s="2"/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s="24" customFormat="1" ht="15">
      <c r="B40" s="2"/>
      <c r="C40" s="2"/>
      <c r="D40" s="2"/>
      <c r="E40" s="2"/>
      <c r="F40" s="2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s="24" customFormat="1" ht="15">
      <c r="B41" s="2"/>
      <c r="C41" s="2"/>
      <c r="D41" s="2"/>
      <c r="E41" s="2"/>
      <c r="F41" s="2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s="24" customFormat="1" ht="15">
      <c r="B42" s="2"/>
      <c r="C42" s="2"/>
      <c r="D42" s="2"/>
      <c r="E42" s="2"/>
      <c r="F42" s="2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s="24" customFormat="1" ht="15">
      <c r="B43" s="2"/>
      <c r="C43" s="2"/>
      <c r="D43" s="2"/>
      <c r="E43" s="2"/>
      <c r="F43" s="2"/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s="24" customFormat="1" ht="15">
      <c r="B44" s="2"/>
      <c r="C44" s="2"/>
      <c r="D44" s="2"/>
      <c r="E44" s="2"/>
      <c r="F44" s="2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s="24" customFormat="1" ht="15">
      <c r="B45" s="2"/>
      <c r="C45" s="2"/>
      <c r="D45" s="2"/>
      <c r="E45" s="2"/>
      <c r="F45" s="2"/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s="24" customFormat="1" ht="15">
      <c r="B46" s="2"/>
      <c r="C46" s="2"/>
      <c r="D46" s="2"/>
      <c r="E46" s="2"/>
      <c r="F46" s="2"/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s="24" customFormat="1" ht="15">
      <c r="B47" s="2"/>
      <c r="C47" s="2"/>
      <c r="D47" s="2"/>
      <c r="E47" s="2"/>
      <c r="F47" s="2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s="24" customFormat="1" ht="15">
      <c r="B48" s="2"/>
      <c r="C48" s="2"/>
      <c r="D48" s="2"/>
      <c r="E48" s="2"/>
      <c r="F48" s="2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s="24" customFormat="1" ht="15">
      <c r="B49" s="2"/>
      <c r="C49" s="2"/>
      <c r="D49" s="2"/>
      <c r="E49" s="2"/>
      <c r="F49" s="2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s="24" customFormat="1" ht="15">
      <c r="B50" s="2"/>
      <c r="C50" s="2"/>
      <c r="D50" s="2"/>
      <c r="E50" s="2"/>
      <c r="F50" s="2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s="24" customFormat="1" ht="15">
      <c r="B51" s="2"/>
      <c r="C51" s="2"/>
      <c r="D51" s="2"/>
      <c r="E51" s="2"/>
      <c r="F51" s="2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s="24" customFormat="1" ht="15">
      <c r="B52" s="2"/>
      <c r="C52" s="2"/>
      <c r="D52" s="2"/>
      <c r="E52" s="2"/>
      <c r="F52" s="2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s="24" customFormat="1" ht="15">
      <c r="B53" s="2"/>
      <c r="C53" s="2"/>
      <c r="D53" s="2"/>
      <c r="E53" s="2"/>
      <c r="F53" s="2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s="24" customFormat="1" ht="15">
      <c r="B54" s="2"/>
      <c r="C54" s="2"/>
      <c r="D54" s="2"/>
      <c r="E54" s="2"/>
      <c r="F54" s="2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s="24" customFormat="1" ht="15">
      <c r="B55" s="2"/>
      <c r="C55" s="2"/>
      <c r="D55" s="2"/>
      <c r="E55" s="2"/>
      <c r="F55" s="2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s="24" customFormat="1" ht="15">
      <c r="B56" s="2"/>
      <c r="C56" s="2"/>
      <c r="D56" s="2"/>
      <c r="E56" s="2"/>
      <c r="F56" s="2"/>
      <c r="H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s="24" customFormat="1" ht="15">
      <c r="B57" s="2"/>
      <c r="C57" s="2"/>
      <c r="D57" s="2"/>
      <c r="E57" s="2"/>
      <c r="F57" s="2"/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s="24" customFormat="1" ht="15">
      <c r="B58" s="2"/>
      <c r="C58" s="2"/>
      <c r="D58" s="2"/>
      <c r="E58" s="2"/>
      <c r="F58" s="2"/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s="24" customFormat="1" ht="15">
      <c r="B59" s="2"/>
      <c r="C59" s="2"/>
      <c r="D59" s="2"/>
      <c r="E59" s="2"/>
      <c r="F59" s="2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s="24" customFormat="1" ht="15">
      <c r="B60" s="2"/>
      <c r="C60" s="2"/>
      <c r="D60" s="2"/>
      <c r="E60" s="2"/>
      <c r="F60" s="2"/>
      <c r="H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s="24" customFormat="1" ht="15">
      <c r="B61" s="2"/>
      <c r="C61" s="2"/>
      <c r="D61" s="2"/>
      <c r="E61" s="2"/>
      <c r="F61" s="2"/>
      <c r="H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s="24" customFormat="1" ht="15">
      <c r="B62" s="2"/>
      <c r="C62" s="2"/>
      <c r="D62" s="2"/>
      <c r="E62" s="2"/>
      <c r="F62" s="2"/>
      <c r="H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s="24" customFormat="1" ht="15">
      <c r="B63" s="2"/>
      <c r="C63" s="2"/>
      <c r="D63" s="2"/>
      <c r="E63" s="2"/>
      <c r="F63" s="2"/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s="24" customFormat="1" ht="15">
      <c r="B64" s="2"/>
      <c r="C64" s="2"/>
      <c r="D64" s="2"/>
      <c r="E64" s="2"/>
      <c r="F64" s="2"/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s="24" customFormat="1" ht="15">
      <c r="B65" s="2"/>
      <c r="C65" s="2"/>
      <c r="D65" s="2"/>
      <c r="E65" s="2"/>
      <c r="F65" s="2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s="24" customFormat="1" ht="15">
      <c r="B66" s="2"/>
      <c r="C66" s="2"/>
      <c r="D66" s="2"/>
      <c r="E66" s="2"/>
      <c r="F66" s="2"/>
      <c r="H66" s="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s="24" customFormat="1" ht="15">
      <c r="B67" s="2"/>
      <c r="C67" s="2"/>
      <c r="D67" s="2"/>
      <c r="E67" s="2"/>
      <c r="F67" s="2"/>
      <c r="H67" s="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s="24" customFormat="1" ht="15">
      <c r="B68" s="2"/>
      <c r="C68" s="2"/>
      <c r="D68" s="2"/>
      <c r="E68" s="2"/>
      <c r="F68" s="2"/>
      <c r="H68" s="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s="24" customFormat="1" ht="15">
      <c r="B69" s="2"/>
      <c r="C69" s="2"/>
      <c r="D69" s="2"/>
      <c r="E69" s="2"/>
      <c r="F69" s="2"/>
      <c r="H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s="24" customFormat="1" ht="15">
      <c r="B70" s="2"/>
      <c r="C70" s="2"/>
      <c r="D70" s="2"/>
      <c r="E70" s="2"/>
      <c r="F70" s="2"/>
      <c r="H70" s="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s="24" customFormat="1" ht="15">
      <c r="B71" s="2"/>
      <c r="C71" s="2"/>
      <c r="D71" s="2"/>
      <c r="E71" s="2"/>
      <c r="F71" s="2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s="24" customFormat="1" ht="15">
      <c r="B72" s="2"/>
      <c r="C72" s="2"/>
      <c r="D72" s="2"/>
      <c r="E72" s="2"/>
      <c r="F72" s="2"/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s="24" customFormat="1" ht="15">
      <c r="B73" s="2"/>
      <c r="C73" s="2"/>
      <c r="D73" s="2"/>
      <c r="E73" s="2"/>
      <c r="F73" s="2"/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s="24" customFormat="1" ht="15">
      <c r="B74" s="2"/>
      <c r="C74" s="2"/>
      <c r="D74" s="2"/>
      <c r="E74" s="2"/>
      <c r="F74" s="2"/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s="24" customFormat="1" ht="15">
      <c r="B75" s="2"/>
      <c r="C75" s="2"/>
      <c r="D75" s="2"/>
      <c r="E75" s="2"/>
      <c r="F75" s="2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s="24" customFormat="1" ht="15">
      <c r="B76" s="2"/>
      <c r="C76" s="2"/>
      <c r="D76" s="2"/>
      <c r="E76" s="2"/>
      <c r="F76" s="2"/>
      <c r="H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s="24" customFormat="1" ht="15">
      <c r="B77" s="2"/>
      <c r="C77" s="2"/>
      <c r="D77" s="2"/>
      <c r="E77" s="2"/>
      <c r="F77" s="2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s="24" customFormat="1" ht="15">
      <c r="B78" s="2"/>
      <c r="C78" s="2"/>
      <c r="D78" s="2"/>
      <c r="E78" s="2"/>
      <c r="F78" s="2"/>
      <c r="H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s="24" customFormat="1" ht="15">
      <c r="B79" s="2"/>
      <c r="C79" s="2"/>
      <c r="D79" s="2"/>
      <c r="E79" s="2"/>
      <c r="F79" s="2"/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s="24" customFormat="1" ht="15">
      <c r="B80" s="2"/>
      <c r="C80" s="2"/>
      <c r="D80" s="2"/>
      <c r="E80" s="2"/>
      <c r="F80" s="2"/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 s="24" customFormat="1" ht="15">
      <c r="B81" s="2"/>
      <c r="C81" s="2"/>
      <c r="D81" s="2"/>
      <c r="E81" s="2"/>
      <c r="F81" s="2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s="24" customFormat="1" ht="15">
      <c r="B82" s="2"/>
      <c r="C82" s="2"/>
      <c r="D82" s="2"/>
      <c r="E82" s="2"/>
      <c r="F82" s="2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s="24" customFormat="1" ht="15">
      <c r="B83" s="2"/>
      <c r="C83" s="2"/>
      <c r="D83" s="2"/>
      <c r="E83" s="2"/>
      <c r="F83" s="2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s="24" customFormat="1" ht="15">
      <c r="B84" s="2"/>
      <c r="C84" s="2"/>
      <c r="D84" s="2"/>
      <c r="E84" s="2"/>
      <c r="F84" s="2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s="24" customFormat="1" ht="15">
      <c r="B85" s="2"/>
      <c r="C85" s="2"/>
      <c r="D85" s="2"/>
      <c r="E85" s="2"/>
      <c r="F85" s="2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s="24" customFormat="1" ht="15">
      <c r="B86" s="2"/>
      <c r="C86" s="2"/>
      <c r="D86" s="2"/>
      <c r="E86" s="2"/>
      <c r="F86" s="2"/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 s="24" customFormat="1" ht="15">
      <c r="B87" s="2"/>
      <c r="C87" s="2"/>
      <c r="D87" s="2"/>
      <c r="E87" s="2"/>
      <c r="F87" s="2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s="24" customFormat="1" ht="15">
      <c r="B88" s="2"/>
      <c r="C88" s="2"/>
      <c r="D88" s="2"/>
      <c r="E88" s="2"/>
      <c r="F88" s="2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 s="24" customFormat="1" ht="15">
      <c r="B89" s="2"/>
      <c r="C89" s="2"/>
      <c r="D89" s="2"/>
      <c r="E89" s="2"/>
      <c r="F89" s="2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s="24" customFormat="1" ht="15">
      <c r="B90" s="2"/>
      <c r="C90" s="2"/>
      <c r="D90" s="2"/>
      <c r="E90" s="2"/>
      <c r="F90" s="2"/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s="24" customFormat="1" ht="15">
      <c r="B91" s="2"/>
      <c r="C91" s="2"/>
      <c r="D91" s="2"/>
      <c r="E91" s="2"/>
      <c r="F91" s="2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s="24" customFormat="1" ht="15">
      <c r="B92" s="2"/>
      <c r="C92" s="2"/>
      <c r="D92" s="2"/>
      <c r="E92" s="2"/>
      <c r="F92" s="2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s="24" customFormat="1" ht="15">
      <c r="B93" s="2"/>
      <c r="C93" s="2"/>
      <c r="D93" s="2"/>
      <c r="E93" s="2"/>
      <c r="F93" s="2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s="24" customFormat="1" ht="15">
      <c r="B94" s="2"/>
      <c r="C94" s="2"/>
      <c r="D94" s="2"/>
      <c r="E94" s="2"/>
      <c r="F94" s="2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s="24" customFormat="1" ht="15">
      <c r="B95" s="2"/>
      <c r="C95" s="2"/>
      <c r="D95" s="2"/>
      <c r="E95" s="2"/>
      <c r="F95" s="2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s="24" customFormat="1" ht="15">
      <c r="B96" s="2"/>
      <c r="C96" s="2"/>
      <c r="D96" s="2"/>
      <c r="E96" s="2"/>
      <c r="F96" s="2"/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s="24" customFormat="1" ht="15">
      <c r="B97" s="2"/>
      <c r="C97" s="2"/>
      <c r="D97" s="2"/>
      <c r="E97" s="2"/>
      <c r="F97" s="2"/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s="24" customFormat="1" ht="15">
      <c r="B98" s="2"/>
      <c r="C98" s="2"/>
      <c r="D98" s="2"/>
      <c r="E98" s="2"/>
      <c r="F98" s="2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s="24" customFormat="1" ht="15">
      <c r="B99" s="2"/>
      <c r="C99" s="2"/>
      <c r="D99" s="2"/>
      <c r="E99" s="2"/>
      <c r="F99" s="2"/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s="24" customFormat="1" ht="15">
      <c r="B100" s="2"/>
      <c r="C100" s="2"/>
      <c r="D100" s="2"/>
      <c r="E100" s="2"/>
      <c r="F100" s="2"/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s="24" customFormat="1" ht="15">
      <c r="B101" s="2"/>
      <c r="C101" s="2"/>
      <c r="D101" s="2"/>
      <c r="E101" s="2"/>
      <c r="F101" s="2"/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s="24" customFormat="1" ht="15">
      <c r="B102" s="2"/>
      <c r="C102" s="2"/>
      <c r="D102" s="2"/>
      <c r="E102" s="2"/>
      <c r="F102" s="2"/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s="24" customFormat="1" ht="15">
      <c r="B103" s="2"/>
      <c r="C103" s="2"/>
      <c r="D103" s="2"/>
      <c r="E103" s="2"/>
      <c r="F103" s="2"/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s="24" customFormat="1" ht="15">
      <c r="B104" s="2"/>
      <c r="C104" s="2"/>
      <c r="D104" s="2"/>
      <c r="E104" s="2"/>
      <c r="F104" s="2"/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s="24" customFormat="1" ht="15">
      <c r="B105" s="2"/>
      <c r="C105" s="2"/>
      <c r="D105" s="2"/>
      <c r="E105" s="2"/>
      <c r="F105" s="2"/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s="24" customFormat="1" ht="15">
      <c r="B106" s="2"/>
      <c r="C106" s="2"/>
      <c r="D106" s="2"/>
      <c r="E106" s="2"/>
      <c r="F106" s="2"/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s="24" customFormat="1" ht="15">
      <c r="B107" s="2"/>
      <c r="C107" s="2"/>
      <c r="D107" s="2"/>
      <c r="E107" s="2"/>
      <c r="F107" s="2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s="24" customFormat="1" ht="15">
      <c r="B108" s="2"/>
      <c r="C108" s="2"/>
      <c r="D108" s="2"/>
      <c r="E108" s="2"/>
      <c r="F108" s="2"/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s="24" customFormat="1" ht="15">
      <c r="B109" s="2"/>
      <c r="C109" s="2"/>
      <c r="D109" s="2"/>
      <c r="E109" s="2"/>
      <c r="F109" s="2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s="24" customFormat="1" ht="15">
      <c r="B110" s="2"/>
      <c r="C110" s="2"/>
      <c r="D110" s="2"/>
      <c r="E110" s="2"/>
      <c r="F110" s="2"/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s="24" customFormat="1" ht="15">
      <c r="B111" s="2"/>
      <c r="C111" s="2"/>
      <c r="D111" s="2"/>
      <c r="E111" s="2"/>
      <c r="F111" s="2"/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s="24" customFormat="1" ht="15">
      <c r="B112" s="2"/>
      <c r="C112" s="2"/>
      <c r="D112" s="2"/>
      <c r="E112" s="2"/>
      <c r="F112" s="2"/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s="24" customFormat="1" ht="15">
      <c r="B113" s="2"/>
      <c r="C113" s="2"/>
      <c r="D113" s="2"/>
      <c r="E113" s="2"/>
      <c r="F113" s="2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s="24" customFormat="1" ht="15">
      <c r="B114" s="2"/>
      <c r="C114" s="2"/>
      <c r="D114" s="2"/>
      <c r="E114" s="2"/>
      <c r="F114" s="2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s="24" customFormat="1" ht="15">
      <c r="B115" s="2"/>
      <c r="C115" s="2"/>
      <c r="D115" s="2"/>
      <c r="E115" s="2"/>
      <c r="F115" s="2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s="24" customFormat="1" ht="15">
      <c r="B116" s="2"/>
      <c r="C116" s="2"/>
      <c r="D116" s="2"/>
      <c r="E116" s="2"/>
      <c r="F116" s="2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s="24" customFormat="1" ht="15">
      <c r="B117" s="2"/>
      <c r="C117" s="2"/>
      <c r="D117" s="2"/>
      <c r="E117" s="2"/>
      <c r="F117" s="2"/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s="24" customFormat="1" ht="15">
      <c r="B118" s="2"/>
      <c r="C118" s="2"/>
      <c r="D118" s="2"/>
      <c r="E118" s="2"/>
      <c r="F118" s="2"/>
      <c r="H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s="24" customFormat="1" ht="15">
      <c r="B119" s="2"/>
      <c r="C119" s="2"/>
      <c r="D119" s="2"/>
      <c r="E119" s="2"/>
      <c r="F119" s="2"/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s="24" customFormat="1" ht="15">
      <c r="B120" s="2"/>
      <c r="C120" s="2"/>
      <c r="D120" s="2"/>
      <c r="E120" s="2"/>
      <c r="F120" s="2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s="24" customFormat="1" ht="15">
      <c r="B121" s="2"/>
      <c r="C121" s="2"/>
      <c r="D121" s="2"/>
      <c r="E121" s="2"/>
      <c r="F121" s="2"/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s="24" customFormat="1" ht="15">
      <c r="B122" s="2"/>
      <c r="C122" s="2"/>
      <c r="D122" s="2"/>
      <c r="E122" s="2"/>
      <c r="F122" s="2"/>
      <c r="H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s="24" customFormat="1" ht="15">
      <c r="B123" s="2"/>
      <c r="C123" s="2"/>
      <c r="D123" s="2"/>
      <c r="E123" s="2"/>
      <c r="F123" s="2"/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18" s="24" customFormat="1" ht="15">
      <c r="B124" s="2"/>
      <c r="C124" s="2"/>
      <c r="D124" s="2"/>
      <c r="E124" s="2"/>
      <c r="F124" s="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2:18" s="24" customFormat="1" ht="15">
      <c r="B125" s="2"/>
      <c r="C125" s="2"/>
      <c r="D125" s="2"/>
      <c r="E125" s="2"/>
      <c r="F125" s="2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2:18" s="24" customFormat="1" ht="15">
      <c r="B126" s="2"/>
      <c r="C126" s="2"/>
      <c r="D126" s="2"/>
      <c r="E126" s="2"/>
      <c r="F126" s="2"/>
      <c r="H126" s="3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18" s="24" customFormat="1" ht="15">
      <c r="B127" s="2"/>
      <c r="C127" s="2"/>
      <c r="D127" s="2"/>
      <c r="E127" s="2"/>
      <c r="F127" s="2"/>
      <c r="H127" s="3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18" s="24" customFormat="1" ht="15">
      <c r="B128" s="2"/>
      <c r="C128" s="2"/>
      <c r="D128" s="2"/>
      <c r="E128" s="2"/>
      <c r="F128" s="2"/>
      <c r="H128" s="3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18" s="24" customFormat="1" ht="15">
      <c r="B129" s="2"/>
      <c r="C129" s="2"/>
      <c r="D129" s="2"/>
      <c r="E129" s="2"/>
      <c r="F129" s="2"/>
      <c r="H129" s="3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18" s="24" customFormat="1" ht="15">
      <c r="B130" s="2"/>
      <c r="C130" s="2"/>
      <c r="D130" s="2"/>
      <c r="E130" s="2"/>
      <c r="F130" s="2"/>
      <c r="H130" s="3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18" s="24" customFormat="1" ht="15">
      <c r="B131" s="2"/>
      <c r="C131" s="2"/>
      <c r="D131" s="2"/>
      <c r="E131" s="2"/>
      <c r="F131" s="2"/>
      <c r="H131" s="3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18" s="24" customFormat="1" ht="15">
      <c r="B132" s="2"/>
      <c r="C132" s="2"/>
      <c r="D132" s="2"/>
      <c r="E132" s="2"/>
      <c r="F132" s="2"/>
      <c r="H132" s="3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2:18" s="24" customFormat="1" ht="15">
      <c r="B133" s="2"/>
      <c r="C133" s="2"/>
      <c r="D133" s="2"/>
      <c r="E133" s="2"/>
      <c r="F133" s="2"/>
      <c r="H133" s="3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2:18" s="24" customFormat="1" ht="15">
      <c r="B134" s="2"/>
      <c r="C134" s="2"/>
      <c r="D134" s="2"/>
      <c r="E134" s="2"/>
      <c r="F134" s="2"/>
      <c r="H134" s="3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2:18" s="24" customFormat="1" ht="15">
      <c r="B135" s="2"/>
      <c r="C135" s="2"/>
      <c r="D135" s="2"/>
      <c r="E135" s="2"/>
      <c r="F135" s="2"/>
      <c r="H135" s="3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2:18" s="24" customFormat="1" ht="15">
      <c r="B136" s="2"/>
      <c r="C136" s="2"/>
      <c r="D136" s="2"/>
      <c r="E136" s="2"/>
      <c r="F136" s="2"/>
      <c r="H136" s="3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2:18" s="24" customFormat="1" ht="15">
      <c r="B137" s="2"/>
      <c r="C137" s="2"/>
      <c r="D137" s="2"/>
      <c r="E137" s="2"/>
      <c r="F137" s="2"/>
      <c r="H137" s="3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2:18" s="24" customFormat="1" ht="15">
      <c r="B138" s="2"/>
      <c r="C138" s="2"/>
      <c r="D138" s="2"/>
      <c r="E138" s="2"/>
      <c r="F138" s="2"/>
      <c r="H138" s="3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2:18" s="24" customFormat="1" ht="15">
      <c r="B139" s="2"/>
      <c r="C139" s="2"/>
      <c r="D139" s="2"/>
      <c r="E139" s="2"/>
      <c r="F139" s="2"/>
      <c r="H139" s="3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2:18" s="24" customFormat="1" ht="15">
      <c r="B140" s="2"/>
      <c r="C140" s="2"/>
      <c r="D140" s="2"/>
      <c r="E140" s="2"/>
      <c r="F140" s="2"/>
      <c r="H140" s="3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2:18" s="24" customFormat="1" ht="15">
      <c r="B141" s="2"/>
      <c r="C141" s="2"/>
      <c r="D141" s="2"/>
      <c r="E141" s="2"/>
      <c r="F141" s="2"/>
      <c r="H141" s="3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2:18" s="24" customFormat="1" ht="15">
      <c r="B142" s="2"/>
      <c r="C142" s="2"/>
      <c r="D142" s="2"/>
      <c r="E142" s="2"/>
      <c r="F142" s="2"/>
      <c r="H142" s="3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2:18" s="24" customFormat="1" ht="15">
      <c r="B143" s="2"/>
      <c r="C143" s="2"/>
      <c r="D143" s="2"/>
      <c r="E143" s="2"/>
      <c r="F143" s="2"/>
      <c r="H143" s="3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2:18" s="24" customFormat="1" ht="15">
      <c r="B144" s="2"/>
      <c r="C144" s="2"/>
      <c r="D144" s="2"/>
      <c r="E144" s="2"/>
      <c r="F144" s="2"/>
      <c r="H144" s="3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18" s="24" customFormat="1" ht="15">
      <c r="B145" s="2"/>
      <c r="C145" s="2"/>
      <c r="D145" s="2"/>
      <c r="E145" s="2"/>
      <c r="F145" s="2"/>
      <c r="H145" s="3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18" s="24" customFormat="1" ht="15">
      <c r="B146" s="2"/>
      <c r="C146" s="2"/>
      <c r="D146" s="2"/>
      <c r="E146" s="2"/>
      <c r="F146" s="2"/>
      <c r="H146" s="3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18" s="24" customFormat="1" ht="15">
      <c r="B147" s="2"/>
      <c r="C147" s="2"/>
      <c r="D147" s="2"/>
      <c r="E147" s="2"/>
      <c r="F147" s="2"/>
      <c r="H147" s="3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18" s="24" customFormat="1" ht="15">
      <c r="B148" s="2"/>
      <c r="C148" s="2"/>
      <c r="D148" s="2"/>
      <c r="E148" s="2"/>
      <c r="F148" s="2"/>
      <c r="H148" s="3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18" s="24" customFormat="1" ht="15">
      <c r="B149" s="2"/>
      <c r="C149" s="2"/>
      <c r="D149" s="2"/>
      <c r="E149" s="2"/>
      <c r="F149" s="2"/>
      <c r="H149" s="3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 s="24" customFormat="1" ht="15">
      <c r="B150" s="2"/>
      <c r="C150" s="2"/>
      <c r="D150" s="2"/>
      <c r="E150" s="2"/>
      <c r="F150" s="2"/>
      <c r="H150" s="3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 s="24" customFormat="1" ht="15">
      <c r="B151" s="2"/>
      <c r="C151" s="2"/>
      <c r="D151" s="2"/>
      <c r="E151" s="2"/>
      <c r="F151" s="2"/>
      <c r="H151" s="3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2:18" s="24" customFormat="1" ht="15">
      <c r="B152" s="2"/>
      <c r="C152" s="2"/>
      <c r="D152" s="2"/>
      <c r="E152" s="2"/>
      <c r="F152" s="2"/>
      <c r="H152" s="3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2:18" s="24" customFormat="1" ht="15">
      <c r="B153" s="2"/>
      <c r="C153" s="2"/>
      <c r="D153" s="2"/>
      <c r="E153" s="2"/>
      <c r="F153" s="2"/>
      <c r="H153" s="3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2:18" s="24" customFormat="1" ht="15">
      <c r="B154" s="2"/>
      <c r="C154" s="2"/>
      <c r="D154" s="2"/>
      <c r="E154" s="2"/>
      <c r="F154" s="2"/>
      <c r="H154" s="3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2:18" s="24" customFormat="1" ht="15">
      <c r="B155" s="2"/>
      <c r="C155" s="2"/>
      <c r="D155" s="2"/>
      <c r="E155" s="2"/>
      <c r="F155" s="2"/>
      <c r="H155" s="3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2:18" s="24" customFormat="1" ht="15">
      <c r="B156" s="2"/>
      <c r="C156" s="2"/>
      <c r="D156" s="2"/>
      <c r="E156" s="2"/>
      <c r="F156" s="2"/>
      <c r="H156" s="3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2:18" s="24" customFormat="1" ht="15">
      <c r="B157" s="2"/>
      <c r="C157" s="2"/>
      <c r="D157" s="2"/>
      <c r="E157" s="2"/>
      <c r="F157" s="2"/>
      <c r="H157" s="3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2:18" s="24" customFormat="1" ht="15">
      <c r="B158" s="2"/>
      <c r="C158" s="2"/>
      <c r="D158" s="2"/>
      <c r="E158" s="2"/>
      <c r="F158" s="2"/>
      <c r="H158" s="3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18" s="24" customFormat="1" ht="15">
      <c r="B159" s="2"/>
      <c r="C159" s="2"/>
      <c r="D159" s="2"/>
      <c r="E159" s="2"/>
      <c r="F159" s="2"/>
      <c r="H159" s="3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18" s="24" customFormat="1" ht="15">
      <c r="B160" s="2"/>
      <c r="C160" s="2"/>
      <c r="D160" s="2"/>
      <c r="E160" s="2"/>
      <c r="F160" s="2"/>
      <c r="H160" s="3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 s="24" customFormat="1" ht="15">
      <c r="B161" s="2"/>
      <c r="C161" s="2"/>
      <c r="D161" s="2"/>
      <c r="E161" s="2"/>
      <c r="F161" s="2"/>
      <c r="H161" s="3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s="24" customFormat="1" ht="15">
      <c r="B162" s="2"/>
      <c r="C162" s="2"/>
      <c r="D162" s="2"/>
      <c r="E162" s="2"/>
      <c r="F162" s="2"/>
      <c r="H162" s="3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s="24" customFormat="1" ht="15">
      <c r="B163" s="2"/>
      <c r="C163" s="2"/>
      <c r="D163" s="2"/>
      <c r="E163" s="2"/>
      <c r="F163" s="2"/>
      <c r="H163" s="3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 s="24" customFormat="1" ht="15">
      <c r="B164" s="2"/>
      <c r="C164" s="2"/>
      <c r="D164" s="2"/>
      <c r="E164" s="2"/>
      <c r="F164" s="2"/>
      <c r="H164" s="3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2:18" s="24" customFormat="1" ht="15">
      <c r="B165" s="2"/>
      <c r="C165" s="2"/>
      <c r="D165" s="2"/>
      <c r="E165" s="2"/>
      <c r="F165" s="2"/>
      <c r="H165" s="3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2:18" s="24" customFormat="1" ht="15">
      <c r="B166" s="2"/>
      <c r="C166" s="2"/>
      <c r="D166" s="2"/>
      <c r="E166" s="2"/>
      <c r="F166" s="2"/>
      <c r="H166" s="3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2:18" s="24" customFormat="1" ht="15">
      <c r="B167" s="2"/>
      <c r="C167" s="2"/>
      <c r="D167" s="2"/>
      <c r="E167" s="2"/>
      <c r="F167" s="2"/>
      <c r="H167" s="3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2:18" s="24" customFormat="1" ht="15">
      <c r="B168" s="2"/>
      <c r="C168" s="2"/>
      <c r="D168" s="2"/>
      <c r="E168" s="2"/>
      <c r="F168" s="2"/>
      <c r="H168" s="3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2:18" s="24" customFormat="1" ht="15">
      <c r="B169" s="2"/>
      <c r="C169" s="2"/>
      <c r="D169" s="2"/>
      <c r="E169" s="2"/>
      <c r="F169" s="2"/>
      <c r="H169" s="3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2:18" s="24" customFormat="1" ht="15">
      <c r="B170" s="2"/>
      <c r="C170" s="2"/>
      <c r="D170" s="2"/>
      <c r="E170" s="2"/>
      <c r="F170" s="2"/>
      <c r="H170" s="3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2:18" s="24" customFormat="1" ht="15">
      <c r="B171" s="2"/>
      <c r="C171" s="2"/>
      <c r="D171" s="2"/>
      <c r="E171" s="2"/>
      <c r="F171" s="2"/>
      <c r="H171" s="3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18" s="24" customFormat="1" ht="15">
      <c r="B172" s="2"/>
      <c r="C172" s="2"/>
      <c r="D172" s="2"/>
      <c r="E172" s="2"/>
      <c r="F172" s="2"/>
      <c r="H172" s="3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2:18" s="24" customFormat="1" ht="15">
      <c r="B173" s="2"/>
      <c r="C173" s="2"/>
      <c r="D173" s="2"/>
      <c r="E173" s="2"/>
      <c r="F173" s="2"/>
      <c r="H173" s="3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2:18" s="24" customFormat="1" ht="15">
      <c r="B174" s="2"/>
      <c r="C174" s="2"/>
      <c r="D174" s="2"/>
      <c r="E174" s="2"/>
      <c r="F174" s="2"/>
      <c r="H174" s="3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2:18" s="24" customFormat="1" ht="15">
      <c r="B175" s="2"/>
      <c r="C175" s="2"/>
      <c r="D175" s="2"/>
      <c r="E175" s="2"/>
      <c r="F175" s="2"/>
      <c r="H175" s="3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2:18" s="24" customFormat="1" ht="15">
      <c r="B176" s="2"/>
      <c r="C176" s="2"/>
      <c r="D176" s="2"/>
      <c r="E176" s="2"/>
      <c r="F176" s="2"/>
      <c r="H176" s="3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s="24" customFormat="1" ht="15">
      <c r="B177" s="2"/>
      <c r="C177" s="2"/>
      <c r="D177" s="2"/>
      <c r="E177" s="2"/>
      <c r="F177" s="2"/>
      <c r="H177" s="3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2:18" s="24" customFormat="1" ht="15">
      <c r="B178" s="2"/>
      <c r="C178" s="2"/>
      <c r="D178" s="2"/>
      <c r="E178" s="2"/>
      <c r="F178" s="2"/>
      <c r="H178" s="3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2:18" s="24" customFormat="1" ht="15">
      <c r="B179" s="2"/>
      <c r="C179" s="2"/>
      <c r="D179" s="2"/>
      <c r="E179" s="2"/>
      <c r="F179" s="2"/>
      <c r="H179" s="3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2:18" s="24" customFormat="1" ht="15">
      <c r="B180" s="2"/>
      <c r="C180" s="2"/>
      <c r="D180" s="2"/>
      <c r="E180" s="2"/>
      <c r="F180" s="2"/>
      <c r="H180" s="3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2:18" s="24" customFormat="1" ht="15">
      <c r="B181" s="2"/>
      <c r="C181" s="2"/>
      <c r="D181" s="2"/>
      <c r="E181" s="2"/>
      <c r="F181" s="2"/>
      <c r="H181" s="3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2:18" s="24" customFormat="1" ht="15">
      <c r="B182" s="2"/>
      <c r="C182" s="2"/>
      <c r="D182" s="2"/>
      <c r="E182" s="2"/>
      <c r="F182" s="2"/>
      <c r="H182" s="3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2:18" s="24" customFormat="1" ht="15">
      <c r="B183" s="2"/>
      <c r="C183" s="2"/>
      <c r="D183" s="2"/>
      <c r="E183" s="2"/>
      <c r="F183" s="2"/>
      <c r="H183" s="3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2:18" s="24" customFormat="1" ht="15">
      <c r="B184" s="2"/>
      <c r="C184" s="2"/>
      <c r="D184" s="2"/>
      <c r="E184" s="2"/>
      <c r="F184" s="2"/>
      <c r="H184" s="3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2:18" s="24" customFormat="1" ht="15">
      <c r="B185" s="2"/>
      <c r="C185" s="2"/>
      <c r="D185" s="2"/>
      <c r="E185" s="2"/>
      <c r="F185" s="2"/>
      <c r="H185" s="3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2:18" s="24" customFormat="1" ht="15">
      <c r="B186" s="2"/>
      <c r="C186" s="2"/>
      <c r="D186" s="2"/>
      <c r="E186" s="2"/>
      <c r="F186" s="2"/>
      <c r="H186" s="3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2:18" s="24" customFormat="1" ht="15">
      <c r="B187" s="2"/>
      <c r="C187" s="2"/>
      <c r="D187" s="2"/>
      <c r="E187" s="2"/>
      <c r="F187" s="2"/>
      <c r="H187" s="3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2:18" s="24" customFormat="1" ht="15">
      <c r="B188" s="2"/>
      <c r="C188" s="2"/>
      <c r="D188" s="2"/>
      <c r="E188" s="2"/>
      <c r="F188" s="2"/>
      <c r="H188" s="3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2:18" s="24" customFormat="1" ht="15">
      <c r="B189" s="2"/>
      <c r="C189" s="2"/>
      <c r="D189" s="2"/>
      <c r="E189" s="2"/>
      <c r="F189" s="2"/>
      <c r="H189" s="3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 s="24" customFormat="1" ht="15">
      <c r="B190" s="2"/>
      <c r="C190" s="2"/>
      <c r="D190" s="2"/>
      <c r="E190" s="2"/>
      <c r="F190" s="2"/>
      <c r="H190" s="3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 s="24" customFormat="1" ht="15">
      <c r="B191" s="2"/>
      <c r="C191" s="2"/>
      <c r="D191" s="2"/>
      <c r="E191" s="2"/>
      <c r="F191" s="2"/>
      <c r="H191" s="3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 s="24" customFormat="1" ht="15">
      <c r="B192" s="2"/>
      <c r="C192" s="2"/>
      <c r="D192" s="2"/>
      <c r="E192" s="2"/>
      <c r="F192" s="2"/>
      <c r="H192" s="3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 s="24" customFormat="1" ht="15">
      <c r="B193" s="2"/>
      <c r="C193" s="2"/>
      <c r="D193" s="2"/>
      <c r="E193" s="2"/>
      <c r="F193" s="2"/>
      <c r="H193" s="3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s="24" customFormat="1" ht="15">
      <c r="B194" s="2"/>
      <c r="C194" s="2"/>
      <c r="D194" s="2"/>
      <c r="E194" s="2"/>
      <c r="F194" s="2"/>
      <c r="H194" s="3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 s="24" customFormat="1" ht="15">
      <c r="B195" s="2"/>
      <c r="C195" s="2"/>
      <c r="D195" s="2"/>
      <c r="E195" s="2"/>
      <c r="F195" s="2"/>
      <c r="H195" s="3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s="24" customFormat="1" ht="15">
      <c r="B196" s="2"/>
      <c r="C196" s="2"/>
      <c r="D196" s="2"/>
      <c r="E196" s="2"/>
      <c r="F196" s="2"/>
      <c r="H196" s="3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2:18" s="24" customFormat="1" ht="15">
      <c r="B197" s="2"/>
      <c r="C197" s="2"/>
      <c r="D197" s="2"/>
      <c r="E197" s="2"/>
      <c r="F197" s="2"/>
      <c r="H197" s="3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2:18" s="24" customFormat="1" ht="15">
      <c r="B198" s="2"/>
      <c r="C198" s="2"/>
      <c r="D198" s="2"/>
      <c r="E198" s="2"/>
      <c r="F198" s="2"/>
      <c r="H198" s="3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2:18" s="24" customFormat="1" ht="15">
      <c r="B199" s="2"/>
      <c r="C199" s="2"/>
      <c r="D199" s="2"/>
      <c r="E199" s="2"/>
      <c r="F199" s="2"/>
      <c r="H199" s="3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2:18" s="24" customFormat="1" ht="15">
      <c r="B200" s="2"/>
      <c r="C200" s="2"/>
      <c r="D200" s="2"/>
      <c r="E200" s="2"/>
      <c r="F200" s="2"/>
      <c r="H200" s="3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2:18" s="24" customFormat="1" ht="15">
      <c r="B201" s="2"/>
      <c r="C201" s="2"/>
      <c r="D201" s="2"/>
      <c r="E201" s="2"/>
      <c r="F201" s="2"/>
      <c r="H201" s="3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2:18" s="24" customFormat="1" ht="15">
      <c r="B202" s="2"/>
      <c r="C202" s="2"/>
      <c r="D202" s="2"/>
      <c r="E202" s="2"/>
      <c r="F202" s="2"/>
      <c r="H202" s="3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2:18" s="24" customFormat="1" ht="15">
      <c r="B203" s="2"/>
      <c r="C203" s="2"/>
      <c r="D203" s="2"/>
      <c r="E203" s="2"/>
      <c r="F203" s="2"/>
      <c r="H203" s="3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s="24" customFormat="1" ht="15">
      <c r="B204" s="2"/>
      <c r="C204" s="2"/>
      <c r="D204" s="2"/>
      <c r="E204" s="2"/>
      <c r="F204" s="2"/>
      <c r="H204" s="3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s="24" customFormat="1" ht="15">
      <c r="B205" s="2"/>
      <c r="C205" s="2"/>
      <c r="D205" s="2"/>
      <c r="E205" s="2"/>
      <c r="F205" s="2"/>
      <c r="H205" s="3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s="24" customFormat="1" ht="15">
      <c r="B206" s="2"/>
      <c r="C206" s="2"/>
      <c r="D206" s="2"/>
      <c r="E206" s="2"/>
      <c r="F206" s="2"/>
      <c r="H206" s="3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s="24" customFormat="1" ht="15">
      <c r="B207" s="2"/>
      <c r="C207" s="2"/>
      <c r="D207" s="2"/>
      <c r="E207" s="2"/>
      <c r="F207" s="2"/>
      <c r="H207" s="3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s="24" customFormat="1" ht="15">
      <c r="B208" s="2"/>
      <c r="C208" s="2"/>
      <c r="D208" s="2"/>
      <c r="E208" s="2"/>
      <c r="F208" s="2"/>
      <c r="H208" s="3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s="24" customFormat="1" ht="15">
      <c r="B209" s="2"/>
      <c r="C209" s="2"/>
      <c r="D209" s="2"/>
      <c r="E209" s="2"/>
      <c r="F209" s="2"/>
      <c r="H209" s="3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s="24" customFormat="1" ht="15">
      <c r="B210" s="2"/>
      <c r="C210" s="2"/>
      <c r="D210" s="2"/>
      <c r="E210" s="2"/>
      <c r="F210" s="2"/>
      <c r="H210" s="3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s="24" customFormat="1" ht="15">
      <c r="B211" s="2"/>
      <c r="C211" s="2"/>
      <c r="D211" s="2"/>
      <c r="E211" s="2"/>
      <c r="F211" s="2"/>
      <c r="H211" s="3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s="24" customFormat="1" ht="15">
      <c r="B212" s="2"/>
      <c r="C212" s="2"/>
      <c r="D212" s="2"/>
      <c r="E212" s="2"/>
      <c r="F212" s="2"/>
      <c r="H212" s="3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s="24" customFormat="1" ht="15">
      <c r="B213" s="2"/>
      <c r="C213" s="2"/>
      <c r="D213" s="2"/>
      <c r="E213" s="2"/>
      <c r="F213" s="2"/>
      <c r="H213" s="3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s="24" customFormat="1" ht="15">
      <c r="B214" s="2"/>
      <c r="C214" s="2"/>
      <c r="D214" s="2"/>
      <c r="E214" s="2"/>
      <c r="F214" s="2"/>
      <c r="H214" s="3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s="24" customFormat="1" ht="15">
      <c r="B215" s="2"/>
      <c r="C215" s="2"/>
      <c r="D215" s="2"/>
      <c r="E215" s="2"/>
      <c r="F215" s="2"/>
      <c r="H215" s="3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s="24" customFormat="1" ht="15">
      <c r="B216" s="2"/>
      <c r="C216" s="2"/>
      <c r="D216" s="2"/>
      <c r="E216" s="2"/>
      <c r="F216" s="2"/>
      <c r="H216" s="3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s="24" customFormat="1" ht="15">
      <c r="B217" s="2"/>
      <c r="C217" s="2"/>
      <c r="D217" s="2"/>
      <c r="E217" s="2"/>
      <c r="F217" s="2"/>
      <c r="H217" s="3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s="24" customFormat="1" ht="15">
      <c r="B218" s="2"/>
      <c r="C218" s="2"/>
      <c r="D218" s="2"/>
      <c r="E218" s="2"/>
      <c r="F218" s="2"/>
      <c r="H218" s="3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s="24" customFormat="1" ht="15">
      <c r="B219" s="2"/>
      <c r="C219" s="2"/>
      <c r="D219" s="2"/>
      <c r="E219" s="2"/>
      <c r="F219" s="2"/>
      <c r="H219" s="3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s="24" customFormat="1" ht="15">
      <c r="B220" s="2"/>
      <c r="C220" s="2"/>
      <c r="D220" s="2"/>
      <c r="E220" s="2"/>
      <c r="F220" s="2"/>
      <c r="H220" s="3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s="24" customFormat="1" ht="15">
      <c r="B221" s="2"/>
      <c r="C221" s="2"/>
      <c r="D221" s="2"/>
      <c r="E221" s="2"/>
      <c r="F221" s="2"/>
      <c r="H221" s="3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s="24" customFormat="1" ht="15">
      <c r="B222" s="2"/>
      <c r="C222" s="2"/>
      <c r="D222" s="2"/>
      <c r="E222" s="2"/>
      <c r="F222" s="2"/>
      <c r="H222" s="3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s="24" customFormat="1" ht="15">
      <c r="B223" s="2"/>
      <c r="C223" s="2"/>
      <c r="D223" s="2"/>
      <c r="E223" s="2"/>
      <c r="F223" s="2"/>
      <c r="H223" s="3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s="24" customFormat="1" ht="15">
      <c r="B224" s="2"/>
      <c r="C224" s="2"/>
      <c r="D224" s="2"/>
      <c r="E224" s="2"/>
      <c r="F224" s="2"/>
      <c r="H224" s="3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s="24" customFormat="1" ht="15">
      <c r="B225" s="2"/>
      <c r="C225" s="2"/>
      <c r="D225" s="2"/>
      <c r="E225" s="2"/>
      <c r="F225" s="2"/>
      <c r="H225" s="3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s="24" customFormat="1" ht="15">
      <c r="B226" s="2"/>
      <c r="C226" s="2"/>
      <c r="D226" s="2"/>
      <c r="E226" s="2"/>
      <c r="F226" s="2"/>
      <c r="H226" s="3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s="24" customFormat="1" ht="15">
      <c r="B227" s="2"/>
      <c r="C227" s="2"/>
      <c r="D227" s="2"/>
      <c r="E227" s="2"/>
      <c r="F227" s="2"/>
      <c r="H227" s="3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s="24" customFormat="1" ht="15">
      <c r="B228" s="2"/>
      <c r="C228" s="2"/>
      <c r="D228" s="2"/>
      <c r="E228" s="2"/>
      <c r="F228" s="2"/>
      <c r="H228" s="3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s="24" customFormat="1" ht="15">
      <c r="B229" s="2"/>
      <c r="C229" s="2"/>
      <c r="D229" s="2"/>
      <c r="E229" s="2"/>
      <c r="F229" s="2"/>
      <c r="H229" s="3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s="24" customFormat="1" ht="15">
      <c r="B230" s="2"/>
      <c r="C230" s="2"/>
      <c r="D230" s="2"/>
      <c r="E230" s="2"/>
      <c r="F230" s="2"/>
      <c r="H230" s="3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s="24" customFormat="1" ht="15">
      <c r="B231" s="2"/>
      <c r="C231" s="2"/>
      <c r="D231" s="2"/>
      <c r="E231" s="2"/>
      <c r="F231" s="2"/>
      <c r="H231" s="3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s="24" customFormat="1" ht="15">
      <c r="B232" s="2"/>
      <c r="C232" s="2"/>
      <c r="D232" s="2"/>
      <c r="E232" s="2"/>
      <c r="F232" s="2"/>
      <c r="H232" s="3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s="24" customFormat="1" ht="15">
      <c r="B233" s="2"/>
      <c r="C233" s="2"/>
      <c r="D233" s="2"/>
      <c r="E233" s="2"/>
      <c r="F233" s="2"/>
      <c r="H233" s="3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s="24" customFormat="1" ht="15">
      <c r="B234" s="2"/>
      <c r="C234" s="2"/>
      <c r="D234" s="2"/>
      <c r="E234" s="2"/>
      <c r="F234" s="2"/>
      <c r="H234" s="3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s="24" customFormat="1" ht="15">
      <c r="B235" s="2"/>
      <c r="C235" s="2"/>
      <c r="D235" s="2"/>
      <c r="E235" s="2"/>
      <c r="F235" s="2"/>
      <c r="H235" s="3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s="24" customFormat="1" ht="15">
      <c r="B236" s="2"/>
      <c r="C236" s="2"/>
      <c r="D236" s="2"/>
      <c r="E236" s="2"/>
      <c r="F236" s="2"/>
      <c r="H236" s="3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s="24" customFormat="1" ht="15">
      <c r="B237" s="2"/>
      <c r="C237" s="2"/>
      <c r="D237" s="2"/>
      <c r="E237" s="2"/>
      <c r="F237" s="2"/>
      <c r="H237" s="3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s="24" customFormat="1" ht="15">
      <c r="B238" s="2"/>
      <c r="C238" s="2"/>
      <c r="D238" s="2"/>
      <c r="E238" s="2"/>
      <c r="F238" s="2"/>
      <c r="H238" s="3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s="24" customFormat="1" ht="15">
      <c r="B239" s="2"/>
      <c r="C239" s="2"/>
      <c r="D239" s="2"/>
      <c r="E239" s="2"/>
      <c r="F239" s="2"/>
      <c r="H239" s="3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s="24" customFormat="1" ht="15">
      <c r="B240" s="2"/>
      <c r="C240" s="2"/>
      <c r="D240" s="2"/>
      <c r="E240" s="2"/>
      <c r="F240" s="2"/>
      <c r="H240" s="3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s="24" customFormat="1" ht="15">
      <c r="B241" s="2"/>
      <c r="C241" s="2"/>
      <c r="D241" s="2"/>
      <c r="E241" s="2"/>
      <c r="F241" s="2"/>
      <c r="H241" s="3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s="24" customFormat="1" ht="15">
      <c r="B242" s="2"/>
      <c r="C242" s="2"/>
      <c r="D242" s="2"/>
      <c r="E242" s="2"/>
      <c r="F242" s="2"/>
      <c r="H242" s="3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s="24" customFormat="1" ht="15">
      <c r="B243" s="2"/>
      <c r="C243" s="2"/>
      <c r="D243" s="2"/>
      <c r="E243" s="2"/>
      <c r="F243" s="2"/>
      <c r="H243" s="3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s="24" customFormat="1" ht="15">
      <c r="B244" s="2"/>
      <c r="C244" s="2"/>
      <c r="D244" s="2"/>
      <c r="E244" s="2"/>
      <c r="F244" s="2"/>
      <c r="H244" s="3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s="24" customFormat="1" ht="15">
      <c r="B245" s="2"/>
      <c r="C245" s="2"/>
      <c r="D245" s="2"/>
      <c r="E245" s="2"/>
      <c r="F245" s="2"/>
      <c r="H245" s="3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s="24" customFormat="1" ht="15">
      <c r="B246" s="2"/>
      <c r="C246" s="2"/>
      <c r="D246" s="2"/>
      <c r="E246" s="2"/>
      <c r="F246" s="2"/>
      <c r="H246" s="3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s="24" customFormat="1" ht="15">
      <c r="B247" s="2"/>
      <c r="C247" s="2"/>
      <c r="D247" s="2"/>
      <c r="E247" s="2"/>
      <c r="F247" s="2"/>
      <c r="H247" s="3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s="24" customFormat="1" ht="15">
      <c r="B248" s="2"/>
      <c r="C248" s="2"/>
      <c r="D248" s="2"/>
      <c r="E248" s="2"/>
      <c r="F248" s="2"/>
      <c r="H248" s="3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s="24" customFormat="1" ht="15">
      <c r="B249" s="2"/>
      <c r="C249" s="2"/>
      <c r="D249" s="2"/>
      <c r="E249" s="2"/>
      <c r="F249" s="2"/>
      <c r="H249" s="3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s="24" customFormat="1" ht="15">
      <c r="B250" s="2"/>
      <c r="C250" s="2"/>
      <c r="D250" s="2"/>
      <c r="E250" s="2"/>
      <c r="F250" s="2"/>
      <c r="H250" s="3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s="24" customFormat="1" ht="15">
      <c r="B251" s="2"/>
      <c r="C251" s="2"/>
      <c r="D251" s="2"/>
      <c r="E251" s="2"/>
      <c r="F251" s="2"/>
      <c r="H251" s="3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s="24" customFormat="1" ht="15">
      <c r="B252" s="2"/>
      <c r="C252" s="2"/>
      <c r="D252" s="2"/>
      <c r="E252" s="2"/>
      <c r="F252" s="2"/>
      <c r="H252" s="3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s="24" customFormat="1" ht="15">
      <c r="B253" s="2"/>
      <c r="C253" s="2"/>
      <c r="D253" s="2"/>
      <c r="E253" s="2"/>
      <c r="F253" s="2"/>
      <c r="H253" s="3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s="24" customFormat="1" ht="15">
      <c r="B254" s="2"/>
      <c r="C254" s="2"/>
      <c r="D254" s="2"/>
      <c r="E254" s="2"/>
      <c r="F254" s="2"/>
      <c r="H254" s="3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s="24" customFormat="1" ht="15">
      <c r="B255" s="2"/>
      <c r="C255" s="2"/>
      <c r="D255" s="2"/>
      <c r="E255" s="2"/>
      <c r="F255" s="2"/>
      <c r="H255" s="3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s="24" customFormat="1" ht="15">
      <c r="B256" s="2"/>
      <c r="C256" s="2"/>
      <c r="D256" s="2"/>
      <c r="E256" s="2"/>
      <c r="F256" s="2"/>
      <c r="H256" s="3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s="24" customFormat="1" ht="15">
      <c r="B257" s="2"/>
      <c r="C257" s="2"/>
      <c r="D257" s="2"/>
      <c r="E257" s="2"/>
      <c r="F257" s="2"/>
      <c r="H257" s="3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s="24" customFormat="1" ht="15">
      <c r="B258" s="2"/>
      <c r="C258" s="2"/>
      <c r="D258" s="2"/>
      <c r="E258" s="2"/>
      <c r="F258" s="2"/>
      <c r="H258" s="3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s="24" customFormat="1" ht="15">
      <c r="B259" s="2"/>
      <c r="C259" s="2"/>
      <c r="D259" s="2"/>
      <c r="E259" s="2"/>
      <c r="F259" s="2"/>
      <c r="H259" s="3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s="24" customFormat="1" ht="15">
      <c r="B260" s="2"/>
      <c r="C260" s="2"/>
      <c r="D260" s="2"/>
      <c r="E260" s="2"/>
      <c r="F260" s="2"/>
      <c r="H260" s="3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s="24" customFormat="1" ht="15">
      <c r="B261" s="2"/>
      <c r="C261" s="2"/>
      <c r="D261" s="2"/>
      <c r="E261" s="2"/>
      <c r="F261" s="2"/>
      <c r="H261" s="3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s="24" customFormat="1" ht="15">
      <c r="B262" s="2"/>
      <c r="C262" s="2"/>
      <c r="D262" s="2"/>
      <c r="E262" s="2"/>
      <c r="F262" s="2"/>
      <c r="H262" s="3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s="24" customFormat="1" ht="15">
      <c r="B263" s="2"/>
      <c r="C263" s="2"/>
      <c r="D263" s="2"/>
      <c r="E263" s="2"/>
      <c r="F263" s="2"/>
      <c r="H263" s="3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s="24" customFormat="1" ht="15">
      <c r="B264" s="2"/>
      <c r="C264" s="2"/>
      <c r="D264" s="2"/>
      <c r="E264" s="2"/>
      <c r="F264" s="2"/>
      <c r="H264" s="3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s="24" customFormat="1" ht="15">
      <c r="B265" s="2"/>
      <c r="C265" s="2"/>
      <c r="D265" s="2"/>
      <c r="E265" s="2"/>
      <c r="F265" s="2"/>
      <c r="H265" s="3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s="24" customFormat="1" ht="15">
      <c r="B266" s="2"/>
      <c r="C266" s="2"/>
      <c r="D266" s="2"/>
      <c r="E266" s="2"/>
      <c r="F266" s="2"/>
      <c r="H266" s="3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s="24" customFormat="1" ht="15">
      <c r="B267" s="2"/>
      <c r="C267" s="2"/>
      <c r="D267" s="2"/>
      <c r="E267" s="2"/>
      <c r="F267" s="2"/>
      <c r="H267" s="3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s="24" customFormat="1" ht="15">
      <c r="B268" s="2"/>
      <c r="C268" s="2"/>
      <c r="D268" s="2"/>
      <c r="E268" s="2"/>
      <c r="F268" s="2"/>
      <c r="H268" s="3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s="24" customFormat="1" ht="15">
      <c r="B269" s="2"/>
      <c r="C269" s="2"/>
      <c r="D269" s="2"/>
      <c r="E269" s="2"/>
      <c r="F269" s="2"/>
      <c r="H269" s="3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s="24" customFormat="1" ht="15">
      <c r="B270" s="2"/>
      <c r="C270" s="2"/>
      <c r="D270" s="2"/>
      <c r="E270" s="2"/>
      <c r="F270" s="2"/>
      <c r="H270" s="3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s="24" customFormat="1" ht="15">
      <c r="B271" s="2"/>
      <c r="C271" s="2"/>
      <c r="D271" s="2"/>
      <c r="E271" s="2"/>
      <c r="F271" s="2"/>
      <c r="H271" s="3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s="24" customFormat="1" ht="15">
      <c r="B272" s="2"/>
      <c r="C272" s="2"/>
      <c r="D272" s="2"/>
      <c r="E272" s="2"/>
      <c r="F272" s="2"/>
      <c r="H272" s="3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s="24" customFormat="1" ht="15">
      <c r="B273" s="2"/>
      <c r="C273" s="2"/>
      <c r="D273" s="2"/>
      <c r="E273" s="2"/>
      <c r="F273" s="2"/>
      <c r="H273" s="3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s="24" customFormat="1" ht="15">
      <c r="B274" s="2"/>
      <c r="C274" s="2"/>
      <c r="D274" s="2"/>
      <c r="E274" s="2"/>
      <c r="F274" s="2"/>
      <c r="H274" s="3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s="24" customFormat="1" ht="15">
      <c r="B275" s="2"/>
      <c r="C275" s="2"/>
      <c r="D275" s="2"/>
      <c r="E275" s="2"/>
      <c r="F275" s="2"/>
      <c r="H275" s="3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s="24" customFormat="1" ht="15">
      <c r="B276" s="2"/>
      <c r="C276" s="2"/>
      <c r="D276" s="2"/>
      <c r="E276" s="2"/>
      <c r="F276" s="2"/>
      <c r="H276" s="3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s="24" customFormat="1" ht="15">
      <c r="B277" s="2"/>
      <c r="C277" s="2"/>
      <c r="D277" s="2"/>
      <c r="E277" s="2"/>
      <c r="F277" s="2"/>
      <c r="H277" s="3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s="24" customFormat="1" ht="15">
      <c r="B278" s="2"/>
      <c r="C278" s="2"/>
      <c r="D278" s="2"/>
      <c r="E278" s="2"/>
      <c r="F278" s="2"/>
      <c r="H278" s="3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s="24" customFormat="1" ht="15">
      <c r="B279" s="2"/>
      <c r="C279" s="2"/>
      <c r="D279" s="2"/>
      <c r="E279" s="2"/>
      <c r="F279" s="2"/>
      <c r="H279" s="3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s="24" customFormat="1" ht="15">
      <c r="B280" s="2"/>
      <c r="C280" s="2"/>
      <c r="D280" s="2"/>
      <c r="E280" s="2"/>
      <c r="F280" s="2"/>
      <c r="H280" s="3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s="24" customFormat="1" ht="15">
      <c r="B281" s="2"/>
      <c r="C281" s="2"/>
      <c r="D281" s="2"/>
      <c r="E281" s="2"/>
      <c r="F281" s="2"/>
      <c r="H281" s="3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s="24" customFormat="1" ht="15">
      <c r="B282" s="2"/>
      <c r="C282" s="2"/>
      <c r="D282" s="2"/>
      <c r="E282" s="2"/>
      <c r="F282" s="2"/>
      <c r="H282" s="3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s="24" customFormat="1" ht="15">
      <c r="B283" s="2"/>
      <c r="C283" s="2"/>
      <c r="D283" s="2"/>
      <c r="E283" s="2"/>
      <c r="F283" s="2"/>
      <c r="H283" s="3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s="24" customFormat="1" ht="15">
      <c r="B284" s="2"/>
      <c r="C284" s="2"/>
      <c r="D284" s="2"/>
      <c r="E284" s="2"/>
      <c r="F284" s="2"/>
      <c r="H284" s="3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s="24" customFormat="1" ht="15">
      <c r="B285" s="2"/>
      <c r="C285" s="2"/>
      <c r="D285" s="2"/>
      <c r="E285" s="2"/>
      <c r="F285" s="2"/>
      <c r="H285" s="3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s="24" customFormat="1" ht="15">
      <c r="B286" s="2"/>
      <c r="C286" s="2"/>
      <c r="D286" s="2"/>
      <c r="E286" s="2"/>
      <c r="F286" s="2"/>
      <c r="H286" s="3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s="24" customFormat="1" ht="15">
      <c r="B287" s="2"/>
      <c r="C287" s="2"/>
      <c r="D287" s="2"/>
      <c r="E287" s="2"/>
      <c r="F287" s="2"/>
      <c r="H287" s="3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s="24" customFormat="1" ht="15">
      <c r="B288" s="2"/>
      <c r="C288" s="2"/>
      <c r="D288" s="2"/>
      <c r="E288" s="2"/>
      <c r="F288" s="2"/>
      <c r="H288" s="3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s="24" customFormat="1" ht="15">
      <c r="B289" s="2"/>
      <c r="C289" s="2"/>
      <c r="D289" s="2"/>
      <c r="E289" s="2"/>
      <c r="F289" s="2"/>
      <c r="H289" s="3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s="24" customFormat="1" ht="15">
      <c r="B290" s="2"/>
      <c r="C290" s="2"/>
      <c r="D290" s="2"/>
      <c r="E290" s="2"/>
      <c r="F290" s="2"/>
      <c r="H290" s="3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s="24" customFormat="1" ht="15">
      <c r="B291" s="2"/>
      <c r="C291" s="2"/>
      <c r="D291" s="2"/>
      <c r="E291" s="2"/>
      <c r="F291" s="2"/>
      <c r="H291" s="3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s="24" customFormat="1" ht="15">
      <c r="B292" s="2"/>
      <c r="C292" s="2"/>
      <c r="D292" s="2"/>
      <c r="E292" s="2"/>
      <c r="F292" s="2"/>
      <c r="H292" s="3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s="24" customFormat="1" ht="15">
      <c r="B293" s="2"/>
      <c r="C293" s="2"/>
      <c r="D293" s="2"/>
      <c r="E293" s="2"/>
      <c r="F293" s="2"/>
      <c r="H293" s="3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s="24" customFormat="1" ht="15">
      <c r="B294" s="2"/>
      <c r="C294" s="2"/>
      <c r="D294" s="2"/>
      <c r="E294" s="2"/>
      <c r="F294" s="2"/>
      <c r="H294" s="3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s="24" customFormat="1" ht="15">
      <c r="B295" s="2"/>
      <c r="C295" s="2"/>
      <c r="D295" s="2"/>
      <c r="E295" s="2"/>
      <c r="F295" s="2"/>
      <c r="H295" s="3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s="24" customFormat="1" ht="15">
      <c r="B296" s="2"/>
      <c r="C296" s="2"/>
      <c r="D296" s="2"/>
      <c r="E296" s="2"/>
      <c r="F296" s="2"/>
      <c r="H296" s="3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s="24" customFormat="1" ht="15">
      <c r="B297" s="2"/>
      <c r="C297" s="2"/>
      <c r="D297" s="2"/>
      <c r="E297" s="2"/>
      <c r="F297" s="2"/>
      <c r="H297" s="3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s="24" customFormat="1" ht="15">
      <c r="B298" s="2"/>
      <c r="C298" s="2"/>
      <c r="D298" s="2"/>
      <c r="E298" s="2"/>
      <c r="F298" s="2"/>
      <c r="H298" s="3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s="24" customFormat="1" ht="15">
      <c r="B299" s="2"/>
      <c r="C299" s="2"/>
      <c r="D299" s="2"/>
      <c r="E299" s="2"/>
      <c r="F299" s="2"/>
      <c r="H299" s="3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s="24" customFormat="1" ht="15">
      <c r="B300" s="2"/>
      <c r="C300" s="2"/>
      <c r="D300" s="2"/>
      <c r="E300" s="2"/>
      <c r="F300" s="2"/>
      <c r="H300" s="3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s="24" customFormat="1" ht="15">
      <c r="B301" s="2"/>
      <c r="C301" s="2"/>
      <c r="D301" s="2"/>
      <c r="E301" s="2"/>
      <c r="F301" s="2"/>
      <c r="H301" s="3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s="24" customFormat="1" ht="15">
      <c r="B302" s="2"/>
      <c r="C302" s="2"/>
      <c r="D302" s="2"/>
      <c r="E302" s="2"/>
      <c r="F302" s="2"/>
      <c r="H302" s="3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s="24" customFormat="1" ht="15">
      <c r="B303" s="2"/>
      <c r="C303" s="2"/>
      <c r="D303" s="2"/>
      <c r="E303" s="2"/>
      <c r="F303" s="2"/>
      <c r="H303" s="3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s="24" customFormat="1" ht="15">
      <c r="B304" s="2"/>
      <c r="C304" s="2"/>
      <c r="D304" s="2"/>
      <c r="E304" s="2"/>
      <c r="F304" s="2"/>
      <c r="H304" s="3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s="24" customFormat="1" ht="15">
      <c r="B305" s="2"/>
      <c r="C305" s="2"/>
      <c r="D305" s="2"/>
      <c r="E305" s="2"/>
      <c r="F305" s="2"/>
      <c r="H305" s="3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s="24" customFormat="1" ht="15">
      <c r="B306" s="2"/>
      <c r="C306" s="2"/>
      <c r="D306" s="2"/>
      <c r="E306" s="2"/>
      <c r="F306" s="2"/>
      <c r="H306" s="3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s="24" customFormat="1" ht="15">
      <c r="B307" s="2"/>
      <c r="C307" s="2"/>
      <c r="D307" s="2"/>
      <c r="E307" s="2"/>
      <c r="F307" s="2"/>
      <c r="H307" s="3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s="24" customFormat="1" ht="15">
      <c r="B308" s="2"/>
      <c r="C308" s="2"/>
      <c r="D308" s="2"/>
      <c r="E308" s="2"/>
      <c r="F308" s="2"/>
      <c r="H308" s="3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s="24" customFormat="1" ht="15">
      <c r="B309" s="2"/>
      <c r="C309" s="2"/>
      <c r="D309" s="2"/>
      <c r="E309" s="2"/>
      <c r="F309" s="2"/>
      <c r="H309" s="3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s="24" customFormat="1" ht="15">
      <c r="B310" s="2"/>
      <c r="C310" s="2"/>
      <c r="D310" s="2"/>
      <c r="E310" s="2"/>
      <c r="F310" s="2"/>
      <c r="H310" s="3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s="24" customFormat="1" ht="15">
      <c r="B311" s="2"/>
      <c r="C311" s="2"/>
      <c r="D311" s="2"/>
      <c r="E311" s="2"/>
      <c r="F311" s="2"/>
      <c r="H311" s="3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s="24" customFormat="1" ht="15">
      <c r="B312" s="2"/>
      <c r="C312" s="2"/>
      <c r="D312" s="2"/>
      <c r="E312" s="2"/>
      <c r="F312" s="2"/>
      <c r="H312" s="3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s="24" customFormat="1" ht="15">
      <c r="B313" s="2"/>
      <c r="C313" s="2"/>
      <c r="D313" s="2"/>
      <c r="E313" s="2"/>
      <c r="F313" s="2"/>
      <c r="H313" s="3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s="24" customFormat="1" ht="15">
      <c r="B314" s="2"/>
      <c r="C314" s="2"/>
      <c r="D314" s="2"/>
      <c r="E314" s="2"/>
      <c r="F314" s="2"/>
      <c r="H314" s="3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s="24" customFormat="1" ht="15">
      <c r="B315" s="2"/>
      <c r="C315" s="2"/>
      <c r="D315" s="2"/>
      <c r="E315" s="2"/>
      <c r="F315" s="2"/>
      <c r="H315" s="3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s="24" customFormat="1" ht="15">
      <c r="B316" s="2"/>
      <c r="C316" s="2"/>
      <c r="D316" s="2"/>
      <c r="E316" s="2"/>
      <c r="F316" s="2"/>
      <c r="H316" s="3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s="24" customFormat="1" ht="15">
      <c r="B317" s="2"/>
      <c r="C317" s="2"/>
      <c r="D317" s="2"/>
      <c r="E317" s="2"/>
      <c r="F317" s="2"/>
      <c r="H317" s="3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s="24" customFormat="1" ht="15">
      <c r="B318" s="2"/>
      <c r="C318" s="2"/>
      <c r="D318" s="2"/>
      <c r="E318" s="2"/>
      <c r="F318" s="2"/>
      <c r="H318" s="3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s="24" customFormat="1" ht="15">
      <c r="B319" s="2"/>
      <c r="C319" s="2"/>
      <c r="D319" s="2"/>
      <c r="E319" s="2"/>
      <c r="F319" s="2"/>
      <c r="H319" s="3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s="24" customFormat="1" ht="15">
      <c r="B320" s="2"/>
      <c r="C320" s="2"/>
      <c r="D320" s="2"/>
      <c r="E320" s="2"/>
      <c r="F320" s="2"/>
      <c r="H320" s="3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s="24" customFormat="1" ht="15">
      <c r="B321" s="2"/>
      <c r="C321" s="2"/>
      <c r="D321" s="2"/>
      <c r="E321" s="2"/>
      <c r="F321" s="2"/>
      <c r="H321" s="3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s="24" customFormat="1" ht="15">
      <c r="B322" s="2"/>
      <c r="C322" s="2"/>
      <c r="D322" s="2"/>
      <c r="E322" s="2"/>
      <c r="F322" s="2"/>
      <c r="H322" s="3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s="24" customFormat="1" ht="15">
      <c r="B323" s="2"/>
      <c r="C323" s="2"/>
      <c r="D323" s="2"/>
      <c r="E323" s="2"/>
      <c r="F323" s="2"/>
      <c r="H323" s="3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s="24" customFormat="1" ht="15">
      <c r="B324" s="2"/>
      <c r="C324" s="2"/>
      <c r="D324" s="2"/>
      <c r="E324" s="2"/>
      <c r="F324" s="2"/>
      <c r="H324" s="3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s="24" customFormat="1" ht="15">
      <c r="B325" s="2"/>
      <c r="C325" s="2"/>
      <c r="D325" s="2"/>
      <c r="E325" s="2"/>
      <c r="F325" s="2"/>
      <c r="H325" s="3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s="24" customFormat="1" ht="15">
      <c r="B326" s="2"/>
      <c r="C326" s="2"/>
      <c r="D326" s="2"/>
      <c r="E326" s="2"/>
      <c r="F326" s="2"/>
      <c r="H326" s="3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s="24" customFormat="1" ht="15">
      <c r="B327" s="2"/>
      <c r="C327" s="2"/>
      <c r="D327" s="2"/>
      <c r="E327" s="2"/>
      <c r="F327" s="2"/>
      <c r="H327" s="3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s="24" customFormat="1" ht="15">
      <c r="B328" s="2"/>
      <c r="C328" s="2"/>
      <c r="D328" s="2"/>
      <c r="E328" s="2"/>
      <c r="F328" s="2"/>
      <c r="H328" s="3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s="24" customFormat="1" ht="15">
      <c r="B329" s="2"/>
      <c r="C329" s="2"/>
      <c r="D329" s="2"/>
      <c r="E329" s="2"/>
      <c r="F329" s="2"/>
      <c r="H329" s="3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s="24" customFormat="1" ht="15">
      <c r="B330" s="2"/>
      <c r="C330" s="2"/>
      <c r="D330" s="2"/>
      <c r="E330" s="2"/>
      <c r="F330" s="2"/>
      <c r="H330" s="3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s="24" customFormat="1" ht="15">
      <c r="B331" s="2"/>
      <c r="C331" s="2"/>
      <c r="D331" s="2"/>
      <c r="E331" s="2"/>
      <c r="F331" s="2"/>
      <c r="H331" s="3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s="24" customFormat="1" ht="15">
      <c r="B332" s="2"/>
      <c r="C332" s="2"/>
      <c r="D332" s="2"/>
      <c r="E332" s="2"/>
      <c r="F332" s="2"/>
      <c r="H332" s="3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s="24" customFormat="1" ht="15">
      <c r="B333" s="2"/>
      <c r="C333" s="2"/>
      <c r="D333" s="2"/>
      <c r="E333" s="2"/>
      <c r="F333" s="2"/>
      <c r="H333" s="3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s="24" customFormat="1" ht="15">
      <c r="B334" s="2"/>
      <c r="C334" s="2"/>
      <c r="D334" s="2"/>
      <c r="E334" s="2"/>
      <c r="F334" s="2"/>
      <c r="H334" s="3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s="24" customFormat="1" ht="15">
      <c r="B335" s="2"/>
      <c r="C335" s="2"/>
      <c r="D335" s="2"/>
      <c r="E335" s="2"/>
      <c r="F335" s="2"/>
      <c r="H335" s="3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s="24" customFormat="1" ht="15">
      <c r="B336" s="2"/>
      <c r="C336" s="2"/>
      <c r="D336" s="2"/>
      <c r="E336" s="2"/>
      <c r="F336" s="2"/>
      <c r="H336" s="3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s="24" customFormat="1" ht="15">
      <c r="B337" s="2"/>
      <c r="C337" s="2"/>
      <c r="D337" s="2"/>
      <c r="E337" s="2"/>
      <c r="F337" s="2"/>
      <c r="H337" s="3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s="24" customFormat="1" ht="15">
      <c r="B338" s="2"/>
      <c r="C338" s="2"/>
      <c r="D338" s="2"/>
      <c r="E338" s="2"/>
      <c r="F338" s="2"/>
      <c r="H338" s="3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s="24" customFormat="1" ht="15">
      <c r="B339" s="2"/>
      <c r="C339" s="2"/>
      <c r="D339" s="2"/>
      <c r="E339" s="2"/>
      <c r="F339" s="2"/>
      <c r="H339" s="3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s="24" customFormat="1" ht="15">
      <c r="B340" s="2"/>
      <c r="C340" s="2"/>
      <c r="D340" s="2"/>
      <c r="E340" s="2"/>
      <c r="F340" s="2"/>
      <c r="H340" s="3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s="24" customFormat="1" ht="15">
      <c r="B341" s="2"/>
      <c r="C341" s="2"/>
      <c r="D341" s="2"/>
      <c r="E341" s="2"/>
      <c r="F341" s="2"/>
      <c r="H341" s="3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s="24" customFormat="1" ht="15">
      <c r="B342" s="2"/>
      <c r="C342" s="2"/>
      <c r="D342" s="2"/>
      <c r="E342" s="2"/>
      <c r="F342" s="2"/>
      <c r="H342" s="3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s="24" customFormat="1" ht="15">
      <c r="B343" s="2"/>
      <c r="C343" s="2"/>
      <c r="D343" s="2"/>
      <c r="E343" s="2"/>
      <c r="F343" s="2"/>
      <c r="H343" s="3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s="24" customFormat="1" ht="15">
      <c r="B344" s="2"/>
      <c r="C344" s="2"/>
      <c r="D344" s="2"/>
      <c r="E344" s="2"/>
      <c r="F344" s="2"/>
      <c r="H344" s="3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s="24" customFormat="1" ht="15">
      <c r="B345" s="2"/>
      <c r="C345" s="2"/>
      <c r="D345" s="2"/>
      <c r="E345" s="2"/>
      <c r="F345" s="2"/>
      <c r="H345" s="3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s="24" customFormat="1" ht="15">
      <c r="B346" s="2"/>
      <c r="C346" s="2"/>
      <c r="D346" s="2"/>
      <c r="E346" s="2"/>
      <c r="F346" s="2"/>
      <c r="H346" s="3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s="24" customFormat="1" ht="15">
      <c r="B347" s="2"/>
      <c r="C347" s="2"/>
      <c r="D347" s="2"/>
      <c r="E347" s="2"/>
      <c r="F347" s="2"/>
      <c r="H347" s="3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s="24" customFormat="1" ht="15">
      <c r="B348" s="2"/>
      <c r="C348" s="2"/>
      <c r="D348" s="2"/>
      <c r="E348" s="2"/>
      <c r="F348" s="2"/>
      <c r="H348" s="3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s="24" customFormat="1" ht="15">
      <c r="B349" s="2"/>
      <c r="C349" s="2"/>
      <c r="D349" s="2"/>
      <c r="E349" s="2"/>
      <c r="F349" s="2"/>
      <c r="H349" s="3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2:18" s="24" customFormat="1" ht="15">
      <c r="B350" s="2"/>
      <c r="C350" s="2"/>
      <c r="D350" s="2"/>
      <c r="E350" s="2"/>
      <c r="F350" s="2"/>
      <c r="H350" s="3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2:18" s="24" customFormat="1" ht="15">
      <c r="B351" s="2"/>
      <c r="C351" s="2"/>
      <c r="D351" s="2"/>
      <c r="E351" s="2"/>
      <c r="F351" s="2"/>
      <c r="H351" s="3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2:18" s="24" customFormat="1" ht="15">
      <c r="B352" s="2"/>
      <c r="C352" s="2"/>
      <c r="D352" s="2"/>
      <c r="E352" s="2"/>
      <c r="F352" s="2"/>
      <c r="H352" s="3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2:18" s="24" customFormat="1" ht="15">
      <c r="B353" s="2"/>
      <c r="C353" s="2"/>
      <c r="D353" s="2"/>
      <c r="E353" s="2"/>
      <c r="F353" s="2"/>
      <c r="H353" s="3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2:18" s="24" customFormat="1" ht="15">
      <c r="B354" s="2"/>
      <c r="C354" s="2"/>
      <c r="D354" s="2"/>
      <c r="E354" s="2"/>
      <c r="F354" s="2"/>
      <c r="H354" s="3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2:18" s="24" customFormat="1" ht="15">
      <c r="B355" s="2"/>
      <c r="C355" s="2"/>
      <c r="D355" s="2"/>
      <c r="E355" s="2"/>
      <c r="F355" s="2"/>
      <c r="H355" s="3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2:18" s="24" customFormat="1" ht="15">
      <c r="B356" s="2"/>
      <c r="C356" s="2"/>
      <c r="D356" s="2"/>
      <c r="E356" s="2"/>
      <c r="F356" s="2"/>
      <c r="H356" s="3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2:18" s="24" customFormat="1" ht="15">
      <c r="B357" s="2"/>
      <c r="C357" s="2"/>
      <c r="D357" s="2"/>
      <c r="E357" s="2"/>
      <c r="F357" s="2"/>
      <c r="H357" s="3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2:18" s="24" customFormat="1" ht="15">
      <c r="B358" s="2"/>
      <c r="C358" s="2"/>
      <c r="D358" s="2"/>
      <c r="E358" s="2"/>
      <c r="F358" s="2"/>
      <c r="H358" s="3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2:18" s="24" customFormat="1" ht="15">
      <c r="B359" s="2"/>
      <c r="C359" s="2"/>
      <c r="D359" s="2"/>
      <c r="E359" s="2"/>
      <c r="F359" s="2"/>
      <c r="H359" s="3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2:18" s="24" customFormat="1" ht="15">
      <c r="B360" s="2"/>
      <c r="C360" s="2"/>
      <c r="D360" s="2"/>
      <c r="E360" s="2"/>
      <c r="F360" s="2"/>
      <c r="H360" s="3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2:18" s="24" customFormat="1" ht="15">
      <c r="B361" s="2"/>
      <c r="C361" s="2"/>
      <c r="D361" s="2"/>
      <c r="E361" s="2"/>
      <c r="F361" s="2"/>
      <c r="H361" s="3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2:18" s="24" customFormat="1" ht="15">
      <c r="B362" s="2"/>
      <c r="C362" s="2"/>
      <c r="D362" s="2"/>
      <c r="E362" s="2"/>
      <c r="F362" s="2"/>
      <c r="H362" s="3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2:18" s="24" customFormat="1" ht="15">
      <c r="B363" s="2"/>
      <c r="C363" s="2"/>
      <c r="D363" s="2"/>
      <c r="E363" s="2"/>
      <c r="F363" s="2"/>
      <c r="H363" s="3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2:18" s="24" customFormat="1" ht="15">
      <c r="B364" s="2"/>
      <c r="C364" s="2"/>
      <c r="D364" s="2"/>
      <c r="E364" s="2"/>
      <c r="F364" s="2"/>
      <c r="H364" s="3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2:18" s="24" customFormat="1" ht="15">
      <c r="B365" s="2"/>
      <c r="C365" s="2"/>
      <c r="D365" s="2"/>
      <c r="E365" s="2"/>
      <c r="F365" s="2"/>
      <c r="H365" s="3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2:18" s="24" customFormat="1" ht="15">
      <c r="B366" s="2"/>
      <c r="C366" s="2"/>
      <c r="D366" s="2"/>
      <c r="E366" s="2"/>
      <c r="F366" s="2"/>
      <c r="H366" s="3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2:18" s="24" customFormat="1" ht="15">
      <c r="B367" s="2"/>
      <c r="C367" s="2"/>
      <c r="D367" s="2"/>
      <c r="E367" s="2"/>
      <c r="F367" s="2"/>
      <c r="H367" s="3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2:18" s="24" customFormat="1" ht="15">
      <c r="B368" s="2"/>
      <c r="C368" s="2"/>
      <c r="D368" s="2"/>
      <c r="E368" s="2"/>
      <c r="F368" s="2"/>
      <c r="H368" s="3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2:18" s="24" customFormat="1" ht="15">
      <c r="B369" s="2"/>
      <c r="C369" s="2"/>
      <c r="D369" s="2"/>
      <c r="E369" s="2"/>
      <c r="F369" s="2"/>
      <c r="H369" s="3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2:18" s="24" customFormat="1" ht="15">
      <c r="B370" s="2"/>
      <c r="C370" s="2"/>
      <c r="D370" s="2"/>
      <c r="E370" s="2"/>
      <c r="F370" s="2"/>
      <c r="H370" s="3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2:18" s="24" customFormat="1" ht="15">
      <c r="B371" s="2"/>
      <c r="C371" s="2"/>
      <c r="D371" s="2"/>
      <c r="E371" s="2"/>
      <c r="F371" s="2"/>
      <c r="H371" s="3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2:18" s="24" customFormat="1" ht="15">
      <c r="B372" s="2"/>
      <c r="C372" s="2"/>
      <c r="D372" s="2"/>
      <c r="E372" s="2"/>
      <c r="F372" s="2"/>
      <c r="H372" s="3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2:18" s="24" customFormat="1" ht="15">
      <c r="B373" s="2"/>
      <c r="C373" s="2"/>
      <c r="D373" s="2"/>
      <c r="E373" s="2"/>
      <c r="F373" s="2"/>
      <c r="H373" s="3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2:18" s="24" customFormat="1" ht="15">
      <c r="B374" s="2"/>
      <c r="C374" s="2"/>
      <c r="D374" s="2"/>
      <c r="E374" s="2"/>
      <c r="F374" s="2"/>
      <c r="H374" s="3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2:18" s="24" customFormat="1" ht="15">
      <c r="B375" s="2"/>
      <c r="C375" s="2"/>
      <c r="D375" s="2"/>
      <c r="E375" s="2"/>
      <c r="F375" s="2"/>
      <c r="H375" s="3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2:18" s="24" customFormat="1" ht="15">
      <c r="B376" s="2"/>
      <c r="C376" s="2"/>
      <c r="D376" s="2"/>
      <c r="E376" s="2"/>
      <c r="F376" s="2"/>
      <c r="H376" s="3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2:18" s="24" customFormat="1" ht="15">
      <c r="B377" s="2"/>
      <c r="C377" s="2"/>
      <c r="D377" s="2"/>
      <c r="E377" s="2"/>
      <c r="F377" s="2"/>
      <c r="H377" s="3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2:18" s="24" customFormat="1" ht="15">
      <c r="B378" s="2"/>
      <c r="C378" s="2"/>
      <c r="D378" s="2"/>
      <c r="E378" s="2"/>
      <c r="F378" s="2"/>
      <c r="H378" s="3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2:18" s="24" customFormat="1" ht="15">
      <c r="B379" s="2"/>
      <c r="C379" s="2"/>
      <c r="D379" s="2"/>
      <c r="E379" s="2"/>
      <c r="F379" s="2"/>
      <c r="H379" s="3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2:18" s="24" customFormat="1" ht="15">
      <c r="B380" s="2"/>
      <c r="C380" s="2"/>
      <c r="D380" s="2"/>
      <c r="E380" s="2"/>
      <c r="F380" s="2"/>
      <c r="H380" s="3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2:18" s="24" customFormat="1" ht="15">
      <c r="B381" s="2"/>
      <c r="C381" s="2"/>
      <c r="D381" s="2"/>
      <c r="E381" s="2"/>
      <c r="F381" s="2"/>
      <c r="H381" s="3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2:18" s="24" customFormat="1" ht="15">
      <c r="B382" s="2"/>
      <c r="C382" s="2"/>
      <c r="D382" s="2"/>
      <c r="E382" s="2"/>
      <c r="F382" s="2"/>
      <c r="H382" s="3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2:18" s="24" customFormat="1" ht="15">
      <c r="B383" s="2"/>
      <c r="C383" s="2"/>
      <c r="D383" s="2"/>
      <c r="E383" s="2"/>
      <c r="F383" s="2"/>
      <c r="H383" s="3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2:18" s="24" customFormat="1" ht="15">
      <c r="B384" s="2"/>
      <c r="C384" s="2"/>
      <c r="D384" s="2"/>
      <c r="E384" s="2"/>
      <c r="F384" s="2"/>
      <c r="H384" s="3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2:18" s="24" customFormat="1" ht="15">
      <c r="B385" s="2"/>
      <c r="C385" s="2"/>
      <c r="D385" s="2"/>
      <c r="E385" s="2"/>
      <c r="F385" s="2"/>
      <c r="H385" s="3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2:18" s="24" customFormat="1" ht="15">
      <c r="B386" s="2"/>
      <c r="C386" s="2"/>
      <c r="D386" s="2"/>
      <c r="E386" s="2"/>
      <c r="F386" s="2"/>
      <c r="H386" s="3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2:18" s="24" customFormat="1" ht="15">
      <c r="B387" s="2"/>
      <c r="C387" s="2"/>
      <c r="D387" s="2"/>
      <c r="E387" s="2"/>
      <c r="F387" s="2"/>
      <c r="H387" s="3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2:18" s="24" customFormat="1" ht="15">
      <c r="B388" s="2"/>
      <c r="C388" s="2"/>
      <c r="D388" s="2"/>
      <c r="E388" s="2"/>
      <c r="F388" s="2"/>
      <c r="H388" s="3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2:18" s="24" customFormat="1" ht="15">
      <c r="B389" s="2"/>
      <c r="C389" s="2"/>
      <c r="D389" s="2"/>
      <c r="E389" s="2"/>
      <c r="F389" s="2"/>
      <c r="H389" s="3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2:18" s="24" customFormat="1" ht="15">
      <c r="B390" s="2"/>
      <c r="C390" s="2"/>
      <c r="D390" s="2"/>
      <c r="E390" s="2"/>
      <c r="F390" s="2"/>
      <c r="H390" s="3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2:18" s="24" customFormat="1" ht="15">
      <c r="B391" s="2"/>
      <c r="C391" s="2"/>
      <c r="D391" s="2"/>
      <c r="E391" s="2"/>
      <c r="F391" s="2"/>
      <c r="H391" s="3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2:18" s="24" customFormat="1" ht="15">
      <c r="B392" s="2"/>
      <c r="C392" s="2"/>
      <c r="D392" s="2"/>
      <c r="E392" s="2"/>
      <c r="F392" s="2"/>
      <c r="H392" s="3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2:18" s="24" customFormat="1" ht="15">
      <c r="B393" s="2"/>
      <c r="C393" s="2"/>
      <c r="D393" s="2"/>
      <c r="E393" s="2"/>
      <c r="F393" s="2"/>
      <c r="H393" s="3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2:18" s="24" customFormat="1" ht="15">
      <c r="B394" s="2"/>
      <c r="C394" s="2"/>
      <c r="D394" s="2"/>
      <c r="E394" s="2"/>
      <c r="F394" s="2"/>
      <c r="H394" s="3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2:18" s="24" customFormat="1" ht="15">
      <c r="B395" s="2"/>
      <c r="C395" s="2"/>
      <c r="D395" s="2"/>
      <c r="E395" s="2"/>
      <c r="F395" s="2"/>
      <c r="H395" s="3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2:18" s="24" customFormat="1" ht="15">
      <c r="B396" s="2"/>
      <c r="C396" s="2"/>
      <c r="D396" s="2"/>
      <c r="E396" s="2"/>
      <c r="F396" s="2"/>
      <c r="H396" s="3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2:18" s="24" customFormat="1" ht="15">
      <c r="B397" s="2"/>
      <c r="C397" s="2"/>
      <c r="D397" s="2"/>
      <c r="E397" s="2"/>
      <c r="F397" s="2"/>
      <c r="H397" s="3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2:18" s="24" customFormat="1" ht="15">
      <c r="B398" s="2"/>
      <c r="C398" s="2"/>
      <c r="D398" s="2"/>
      <c r="E398" s="2"/>
      <c r="F398" s="2"/>
      <c r="H398" s="3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2:18" s="24" customFormat="1" ht="15">
      <c r="B399" s="2"/>
      <c r="C399" s="2"/>
      <c r="D399" s="2"/>
      <c r="E399" s="2"/>
      <c r="F399" s="2"/>
      <c r="H399" s="3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2:18" s="24" customFormat="1" ht="15">
      <c r="B400" s="2"/>
      <c r="C400" s="2"/>
      <c r="D400" s="2"/>
      <c r="E400" s="2"/>
      <c r="F400" s="2"/>
      <c r="H400" s="3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2:18" s="24" customFormat="1" ht="15">
      <c r="B401" s="2"/>
      <c r="C401" s="2"/>
      <c r="D401" s="2"/>
      <c r="E401" s="2"/>
      <c r="F401" s="2"/>
      <c r="H401" s="3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2:18" s="24" customFormat="1" ht="15">
      <c r="B402" s="2"/>
      <c r="C402" s="2"/>
      <c r="D402" s="2"/>
      <c r="E402" s="2"/>
      <c r="F402" s="2"/>
      <c r="H402" s="3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2:18" s="24" customFormat="1" ht="15">
      <c r="B403" s="2"/>
      <c r="C403" s="2"/>
      <c r="D403" s="2"/>
      <c r="E403" s="2"/>
      <c r="F403" s="2"/>
      <c r="H403" s="3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2:18" s="24" customFormat="1" ht="15">
      <c r="B404" s="2"/>
      <c r="C404" s="2"/>
      <c r="D404" s="2"/>
      <c r="E404" s="2"/>
      <c r="F404" s="2"/>
      <c r="H404" s="3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2:18" s="24" customFormat="1" ht="15">
      <c r="B405" s="2"/>
      <c r="C405" s="2"/>
      <c r="D405" s="2"/>
      <c r="E405" s="2"/>
      <c r="F405" s="2"/>
      <c r="H405" s="3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2:18" s="24" customFormat="1" ht="15">
      <c r="B406" s="2"/>
      <c r="C406" s="2"/>
      <c r="D406" s="2"/>
      <c r="E406" s="2"/>
      <c r="F406" s="2"/>
      <c r="H406" s="3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2:18" s="24" customFormat="1" ht="15">
      <c r="B407" s="2"/>
      <c r="C407" s="2"/>
      <c r="D407" s="2"/>
      <c r="E407" s="2"/>
      <c r="F407" s="2"/>
      <c r="H407" s="3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2:18" s="24" customFormat="1" ht="15">
      <c r="B408" s="2"/>
      <c r="C408" s="2"/>
      <c r="D408" s="2"/>
      <c r="E408" s="2"/>
      <c r="F408" s="2"/>
      <c r="H408" s="3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2:18" s="24" customFormat="1" ht="15">
      <c r="B409" s="2"/>
      <c r="C409" s="2"/>
      <c r="D409" s="2"/>
      <c r="E409" s="2"/>
      <c r="F409" s="2"/>
      <c r="H409" s="3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2:18" s="24" customFormat="1" ht="15">
      <c r="B410" s="2"/>
      <c r="C410" s="2"/>
      <c r="D410" s="2"/>
      <c r="E410" s="2"/>
      <c r="F410" s="2"/>
      <c r="H410" s="3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2:18" s="24" customFormat="1" ht="15">
      <c r="B411" s="2"/>
      <c r="C411" s="2"/>
      <c r="D411" s="2"/>
      <c r="E411" s="2"/>
      <c r="F411" s="2"/>
      <c r="H411" s="3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2:18" s="24" customFormat="1" ht="15">
      <c r="B412" s="2"/>
      <c r="C412" s="2"/>
      <c r="D412" s="2"/>
      <c r="E412" s="2"/>
      <c r="F412" s="2"/>
      <c r="H412" s="3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2:18" s="24" customFormat="1" ht="15">
      <c r="B413" s="2"/>
      <c r="C413" s="2"/>
      <c r="D413" s="2"/>
      <c r="E413" s="2"/>
      <c r="F413" s="2"/>
      <c r="H413" s="3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2:18" s="24" customFormat="1" ht="15">
      <c r="B414" s="2"/>
      <c r="C414" s="2"/>
      <c r="D414" s="2"/>
      <c r="E414" s="2"/>
      <c r="F414" s="2"/>
      <c r="H414" s="3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2:18" s="24" customFormat="1" ht="15">
      <c r="B415" s="2"/>
      <c r="C415" s="2"/>
      <c r="D415" s="2"/>
      <c r="E415" s="2"/>
      <c r="F415" s="2"/>
      <c r="H415" s="3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2:18" s="24" customFormat="1" ht="15">
      <c r="B416" s="2"/>
      <c r="C416" s="2"/>
      <c r="D416" s="2"/>
      <c r="E416" s="2"/>
      <c r="F416" s="2"/>
      <c r="H416" s="3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2:18" s="24" customFormat="1" ht="15">
      <c r="B417" s="2"/>
      <c r="C417" s="2"/>
      <c r="D417" s="2"/>
      <c r="E417" s="2"/>
      <c r="F417" s="2"/>
      <c r="H417" s="3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2:18" s="24" customFormat="1" ht="15">
      <c r="B418" s="2"/>
      <c r="C418" s="2"/>
      <c r="D418" s="2"/>
      <c r="E418" s="2"/>
      <c r="F418" s="2"/>
      <c r="H418" s="3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2:18" s="24" customFormat="1" ht="15">
      <c r="B419" s="2"/>
      <c r="C419" s="2"/>
      <c r="D419" s="2"/>
      <c r="E419" s="2"/>
      <c r="F419" s="2"/>
      <c r="H419" s="3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2:18" s="24" customFormat="1" ht="15">
      <c r="B420" s="2"/>
      <c r="C420" s="2"/>
      <c r="D420" s="2"/>
      <c r="E420" s="2"/>
      <c r="F420" s="2"/>
      <c r="H420" s="3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2:18" s="24" customFormat="1" ht="15">
      <c r="B421" s="2"/>
      <c r="C421" s="2"/>
      <c r="D421" s="2"/>
      <c r="E421" s="2"/>
      <c r="F421" s="2"/>
      <c r="H421" s="3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2:18" s="24" customFormat="1" ht="15">
      <c r="B422" s="2"/>
      <c r="C422" s="2"/>
      <c r="D422" s="2"/>
      <c r="E422" s="2"/>
      <c r="F422" s="2"/>
      <c r="H422" s="3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2:18" s="24" customFormat="1" ht="15">
      <c r="B423" s="2"/>
      <c r="C423" s="2"/>
      <c r="D423" s="2"/>
      <c r="E423" s="2"/>
      <c r="F423" s="2"/>
      <c r="H423" s="3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2:18" s="24" customFormat="1" ht="15">
      <c r="B424" s="2"/>
      <c r="C424" s="2"/>
      <c r="D424" s="2"/>
      <c r="E424" s="2"/>
      <c r="F424" s="2"/>
      <c r="H424" s="3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2:18" s="24" customFormat="1" ht="15">
      <c r="B425" s="2"/>
      <c r="C425" s="2"/>
      <c r="D425" s="2"/>
      <c r="E425" s="2"/>
      <c r="F425" s="2"/>
      <c r="H425" s="3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2:18" s="24" customFormat="1" ht="15">
      <c r="B426" s="2"/>
      <c r="C426" s="2"/>
      <c r="D426" s="2"/>
      <c r="E426" s="2"/>
      <c r="F426" s="2"/>
      <c r="H426" s="3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2:18" s="24" customFormat="1" ht="15">
      <c r="B427" s="2"/>
      <c r="C427" s="2"/>
      <c r="D427" s="2"/>
      <c r="E427" s="2"/>
      <c r="F427" s="2"/>
      <c r="H427" s="3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2:18" s="24" customFormat="1" ht="15">
      <c r="B428" s="2"/>
      <c r="C428" s="2"/>
      <c r="D428" s="2"/>
      <c r="E428" s="2"/>
      <c r="F428" s="2"/>
      <c r="H428" s="3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2:18" s="24" customFormat="1" ht="15">
      <c r="B429" s="2"/>
      <c r="C429" s="2"/>
      <c r="D429" s="2"/>
      <c r="E429" s="2"/>
      <c r="F429" s="2"/>
      <c r="H429" s="3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2:18" s="24" customFormat="1" ht="15">
      <c r="B430" s="2"/>
      <c r="C430" s="2"/>
      <c r="D430" s="2"/>
      <c r="E430" s="2"/>
      <c r="F430" s="2"/>
      <c r="H430" s="3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2:18" s="24" customFormat="1" ht="15">
      <c r="B431" s="2"/>
      <c r="C431" s="2"/>
      <c r="D431" s="2"/>
      <c r="E431" s="2"/>
      <c r="F431" s="2"/>
      <c r="H431" s="3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2:18" s="24" customFormat="1" ht="15">
      <c r="B432" s="2"/>
      <c r="C432" s="2"/>
      <c r="D432" s="2"/>
      <c r="E432" s="2"/>
      <c r="F432" s="2"/>
      <c r="H432" s="3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2:18" s="24" customFormat="1" ht="15">
      <c r="B433" s="2"/>
      <c r="C433" s="2"/>
      <c r="D433" s="2"/>
      <c r="E433" s="2"/>
      <c r="F433" s="2"/>
      <c r="H433" s="3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2:18" s="24" customFormat="1" ht="15">
      <c r="B434" s="2"/>
      <c r="C434" s="2"/>
      <c r="D434" s="2"/>
      <c r="E434" s="2"/>
      <c r="F434" s="2"/>
      <c r="H434" s="3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2:18" s="24" customFormat="1" ht="15">
      <c r="B435" s="2"/>
      <c r="C435" s="2"/>
      <c r="D435" s="2"/>
      <c r="E435" s="2"/>
      <c r="F435" s="2"/>
      <c r="H435" s="3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2:18" s="24" customFormat="1" ht="15">
      <c r="B436" s="2"/>
      <c r="C436" s="2"/>
      <c r="D436" s="2"/>
      <c r="E436" s="2"/>
      <c r="F436" s="2"/>
      <c r="H436" s="3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2:18" s="24" customFormat="1" ht="15">
      <c r="B437" s="2"/>
      <c r="C437" s="2"/>
      <c r="D437" s="2"/>
      <c r="E437" s="2"/>
      <c r="F437" s="2"/>
      <c r="H437" s="3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2:18" s="24" customFormat="1" ht="15">
      <c r="B438" s="2"/>
      <c r="C438" s="2"/>
      <c r="D438" s="2"/>
      <c r="E438" s="2"/>
      <c r="F438" s="2"/>
      <c r="H438" s="3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2:18" s="24" customFormat="1" ht="15">
      <c r="B439" s="2"/>
      <c r="C439" s="2"/>
      <c r="D439" s="2"/>
      <c r="E439" s="2"/>
      <c r="F439" s="2"/>
      <c r="H439" s="3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2:18" s="24" customFormat="1" ht="15">
      <c r="B440" s="2"/>
      <c r="C440" s="2"/>
      <c r="D440" s="2"/>
      <c r="E440" s="2"/>
      <c r="F440" s="2"/>
      <c r="H440" s="3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2:18" s="24" customFormat="1" ht="15">
      <c r="B441" s="2"/>
      <c r="C441" s="2"/>
      <c r="D441" s="2"/>
      <c r="E441" s="2"/>
      <c r="F441" s="2"/>
      <c r="H441" s="3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2:18" s="24" customFormat="1" ht="15">
      <c r="B442" s="2"/>
      <c r="C442" s="2"/>
      <c r="D442" s="2"/>
      <c r="E442" s="2"/>
      <c r="F442" s="2"/>
      <c r="H442" s="3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2:18" s="24" customFormat="1" ht="15">
      <c r="B443" s="2"/>
      <c r="C443" s="2"/>
      <c r="D443" s="2"/>
      <c r="E443" s="2"/>
      <c r="F443" s="2"/>
      <c r="H443" s="3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2:18" s="24" customFormat="1" ht="15">
      <c r="B444" s="2"/>
      <c r="C444" s="2"/>
      <c r="D444" s="2"/>
      <c r="E444" s="2"/>
      <c r="F444" s="2"/>
      <c r="H444" s="3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2:18" s="24" customFormat="1" ht="15">
      <c r="B445" s="2"/>
      <c r="C445" s="2"/>
      <c r="D445" s="2"/>
      <c r="E445" s="2"/>
      <c r="F445" s="2"/>
      <c r="H445" s="3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2:18" s="24" customFormat="1" ht="15">
      <c r="B446" s="2"/>
      <c r="C446" s="2"/>
      <c r="D446" s="2"/>
      <c r="E446" s="2"/>
      <c r="F446" s="2"/>
      <c r="H446" s="3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2:18" s="24" customFormat="1" ht="15">
      <c r="B447" s="2"/>
      <c r="C447" s="2"/>
      <c r="D447" s="2"/>
      <c r="E447" s="2"/>
      <c r="F447" s="2"/>
      <c r="H447" s="3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2:18" s="24" customFormat="1" ht="15">
      <c r="B448" s="2"/>
      <c r="C448" s="2"/>
      <c r="D448" s="2"/>
      <c r="E448" s="2"/>
      <c r="F448" s="2"/>
      <c r="H448" s="3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2:18" s="24" customFormat="1" ht="15">
      <c r="B449" s="2"/>
      <c r="C449" s="2"/>
      <c r="D449" s="2"/>
      <c r="E449" s="2"/>
      <c r="F449" s="2"/>
      <c r="H449" s="3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2:18" s="24" customFormat="1" ht="15">
      <c r="B450" s="2"/>
      <c r="C450" s="2"/>
      <c r="D450" s="2"/>
      <c r="E450" s="2"/>
      <c r="F450" s="2"/>
      <c r="H450" s="3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2:18" s="24" customFormat="1" ht="15">
      <c r="B451" s="2"/>
      <c r="C451" s="2"/>
      <c r="D451" s="2"/>
      <c r="E451" s="2"/>
      <c r="F451" s="2"/>
      <c r="H451" s="3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2:18" s="24" customFormat="1" ht="15">
      <c r="B452" s="2"/>
      <c r="C452" s="2"/>
      <c r="D452" s="2"/>
      <c r="E452" s="2"/>
      <c r="F452" s="2"/>
      <c r="H452" s="3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2:18" s="24" customFormat="1" ht="15">
      <c r="B453" s="2"/>
      <c r="C453" s="2"/>
      <c r="D453" s="2"/>
      <c r="E453" s="2"/>
      <c r="F453" s="2"/>
      <c r="H453" s="3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2:18" s="24" customFormat="1" ht="15">
      <c r="B454" s="2"/>
      <c r="C454" s="2"/>
      <c r="D454" s="2"/>
      <c r="E454" s="2"/>
      <c r="F454" s="2"/>
      <c r="H454" s="3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2:18" s="24" customFormat="1" ht="15">
      <c r="B455" s="2"/>
      <c r="C455" s="2"/>
      <c r="D455" s="2"/>
      <c r="E455" s="2"/>
      <c r="F455" s="2"/>
      <c r="H455" s="3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2:18" s="24" customFormat="1" ht="15">
      <c r="B456" s="2"/>
      <c r="C456" s="2"/>
      <c r="D456" s="2"/>
      <c r="E456" s="2"/>
      <c r="F456" s="2"/>
      <c r="H456" s="3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2:18" s="24" customFormat="1" ht="15">
      <c r="B457" s="2"/>
      <c r="C457" s="2"/>
      <c r="D457" s="2"/>
      <c r="E457" s="2"/>
      <c r="F457" s="2"/>
      <c r="H457" s="3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2:18" s="24" customFormat="1" ht="15">
      <c r="B458" s="2"/>
      <c r="C458" s="2"/>
      <c r="D458" s="2"/>
      <c r="E458" s="2"/>
      <c r="F458" s="2"/>
      <c r="H458" s="3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2:18" s="24" customFormat="1" ht="15">
      <c r="B459" s="2"/>
      <c r="C459" s="2"/>
      <c r="D459" s="2"/>
      <c r="E459" s="2"/>
      <c r="F459" s="2"/>
      <c r="H459" s="3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2:18" s="24" customFormat="1" ht="15">
      <c r="B460" s="2"/>
      <c r="C460" s="2"/>
      <c r="D460" s="2"/>
      <c r="E460" s="2"/>
      <c r="F460" s="2"/>
      <c r="H460" s="3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2:18" s="24" customFormat="1" ht="15">
      <c r="B461" s="2"/>
      <c r="C461" s="2"/>
      <c r="D461" s="2"/>
      <c r="E461" s="2"/>
      <c r="F461" s="2"/>
      <c r="H461" s="3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2:18" s="24" customFormat="1" ht="15">
      <c r="B462" s="2"/>
      <c r="C462" s="2"/>
      <c r="D462" s="2"/>
      <c r="E462" s="2"/>
      <c r="F462" s="2"/>
      <c r="H462" s="3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2:18" s="24" customFormat="1" ht="15">
      <c r="B463" s="2"/>
      <c r="C463" s="2"/>
      <c r="D463" s="2"/>
      <c r="E463" s="2"/>
      <c r="F463" s="2"/>
      <c r="H463" s="3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2:18" s="24" customFormat="1" ht="15">
      <c r="B464" s="2"/>
      <c r="C464" s="2"/>
      <c r="D464" s="2"/>
      <c r="E464" s="2"/>
      <c r="F464" s="2"/>
      <c r="H464" s="3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2:18" s="24" customFormat="1" ht="15">
      <c r="B465" s="2"/>
      <c r="C465" s="2"/>
      <c r="D465" s="2"/>
      <c r="E465" s="2"/>
      <c r="F465" s="2"/>
      <c r="H465" s="3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2:18" s="24" customFormat="1" ht="15">
      <c r="B466" s="2"/>
      <c r="C466" s="2"/>
      <c r="D466" s="2"/>
      <c r="E466" s="2"/>
      <c r="F466" s="2"/>
      <c r="H466" s="3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2:18" s="24" customFormat="1" ht="15">
      <c r="B467" s="2"/>
      <c r="C467" s="2"/>
      <c r="D467" s="2"/>
      <c r="E467" s="2"/>
      <c r="F467" s="2"/>
      <c r="H467" s="3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2:18" s="24" customFormat="1" ht="15">
      <c r="B468" s="2"/>
      <c r="C468" s="2"/>
      <c r="D468" s="2"/>
      <c r="E468" s="2"/>
      <c r="F468" s="2"/>
      <c r="H468" s="3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2:18" s="24" customFormat="1" ht="15">
      <c r="B469" s="2"/>
      <c r="C469" s="2"/>
      <c r="D469" s="2"/>
      <c r="E469" s="2"/>
      <c r="F469" s="2"/>
      <c r="H469" s="3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2:18" s="24" customFormat="1" ht="15">
      <c r="B470" s="2"/>
      <c r="C470" s="2"/>
      <c r="D470" s="2"/>
      <c r="E470" s="2"/>
      <c r="F470" s="2"/>
      <c r="H470" s="3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2:18" s="24" customFormat="1" ht="15">
      <c r="B471" s="2"/>
      <c r="C471" s="2"/>
      <c r="D471" s="2"/>
      <c r="E471" s="2"/>
      <c r="F471" s="2"/>
      <c r="H471" s="3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2:18" s="24" customFormat="1" ht="15">
      <c r="B472" s="2"/>
      <c r="C472" s="2"/>
      <c r="D472" s="2"/>
      <c r="E472" s="2"/>
      <c r="F472" s="2"/>
      <c r="H472" s="3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2:18" s="24" customFormat="1" ht="15">
      <c r="B473" s="2"/>
      <c r="C473" s="2"/>
      <c r="D473" s="2"/>
      <c r="E473" s="2"/>
      <c r="F473" s="2"/>
      <c r="H473" s="3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2:18" s="24" customFormat="1" ht="15">
      <c r="B474" s="2"/>
      <c r="C474" s="2"/>
      <c r="D474" s="2"/>
      <c r="E474" s="2"/>
      <c r="F474" s="2"/>
      <c r="H474" s="3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2:18" s="24" customFormat="1" ht="15">
      <c r="B475" s="2"/>
      <c r="C475" s="2"/>
      <c r="D475" s="2"/>
      <c r="E475" s="2"/>
      <c r="F475" s="2"/>
      <c r="H475" s="3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2:18" s="24" customFormat="1" ht="15">
      <c r="B476" s="2"/>
      <c r="C476" s="2"/>
      <c r="D476" s="2"/>
      <c r="E476" s="2"/>
      <c r="F476" s="2"/>
      <c r="H476" s="3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2:18" s="24" customFormat="1" ht="15">
      <c r="B477" s="2"/>
      <c r="C477" s="2"/>
      <c r="D477" s="2"/>
      <c r="E477" s="2"/>
      <c r="F477" s="2"/>
      <c r="H477" s="3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2:18" s="24" customFormat="1" ht="15">
      <c r="B478" s="2"/>
      <c r="C478" s="2"/>
      <c r="D478" s="2"/>
      <c r="E478" s="2"/>
      <c r="F478" s="2"/>
      <c r="H478" s="3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2:18" s="24" customFormat="1" ht="15">
      <c r="B479" s="2"/>
      <c r="C479" s="2"/>
      <c r="D479" s="2"/>
      <c r="E479" s="2"/>
      <c r="F479" s="2"/>
      <c r="H479" s="3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2:18" s="24" customFormat="1" ht="15">
      <c r="B480" s="2"/>
      <c r="C480" s="2"/>
      <c r="D480" s="2"/>
      <c r="E480" s="2"/>
      <c r="F480" s="2"/>
      <c r="H480" s="3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2:18" s="24" customFormat="1" ht="15">
      <c r="B481" s="2"/>
      <c r="C481" s="2"/>
      <c r="D481" s="2"/>
      <c r="E481" s="2"/>
      <c r="F481" s="2"/>
      <c r="H481" s="3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2:18" s="24" customFormat="1" ht="15">
      <c r="B482" s="2"/>
      <c r="C482" s="2"/>
      <c r="D482" s="2"/>
      <c r="E482" s="2"/>
      <c r="F482" s="2"/>
      <c r="H482" s="3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2:18" s="24" customFormat="1" ht="15">
      <c r="B483" s="2"/>
      <c r="C483" s="2"/>
      <c r="D483" s="2"/>
      <c r="E483" s="2"/>
      <c r="F483" s="2"/>
      <c r="H483" s="3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2:18" s="24" customFormat="1" ht="15">
      <c r="B484" s="2"/>
      <c r="C484" s="2"/>
      <c r="D484" s="2"/>
      <c r="E484" s="2"/>
      <c r="F484" s="2"/>
      <c r="H484" s="3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2:18" s="24" customFormat="1" ht="15">
      <c r="B485" s="2"/>
      <c r="C485" s="2"/>
      <c r="D485" s="2"/>
      <c r="E485" s="2"/>
      <c r="F485" s="2"/>
      <c r="H485" s="3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2:18" s="24" customFormat="1" ht="15">
      <c r="B486" s="2"/>
      <c r="C486" s="2"/>
      <c r="D486" s="2"/>
      <c r="E486" s="2"/>
      <c r="F486" s="2"/>
      <c r="H486" s="3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2:18" s="24" customFormat="1" ht="15">
      <c r="B487" s="2"/>
      <c r="C487" s="2"/>
      <c r="D487" s="2"/>
      <c r="E487" s="2"/>
      <c r="F487" s="2"/>
      <c r="H487" s="3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2:18" s="24" customFormat="1" ht="15">
      <c r="B488" s="2"/>
      <c r="C488" s="2"/>
      <c r="D488" s="2"/>
      <c r="E488" s="2"/>
      <c r="F488" s="2"/>
      <c r="H488" s="3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2:18" s="24" customFormat="1" ht="15">
      <c r="B489" s="2"/>
      <c r="C489" s="2"/>
      <c r="D489" s="2"/>
      <c r="E489" s="2"/>
      <c r="F489" s="2"/>
      <c r="H489" s="3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2:18" s="24" customFormat="1" ht="15">
      <c r="B490" s="2"/>
      <c r="C490" s="2"/>
      <c r="D490" s="2"/>
      <c r="E490" s="2"/>
      <c r="F490" s="2"/>
      <c r="H490" s="3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2:18" s="24" customFormat="1" ht="15">
      <c r="B491" s="2"/>
      <c r="C491" s="2"/>
      <c r="D491" s="2"/>
      <c r="E491" s="2"/>
      <c r="F491" s="2"/>
      <c r="H491" s="3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2:18" s="24" customFormat="1" ht="15">
      <c r="B492" s="2"/>
      <c r="C492" s="2"/>
      <c r="D492" s="2"/>
      <c r="E492" s="2"/>
      <c r="F492" s="2"/>
      <c r="H492" s="3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2:18" s="24" customFormat="1" ht="15">
      <c r="B493" s="2"/>
      <c r="C493" s="2"/>
      <c r="D493" s="2"/>
      <c r="E493" s="2"/>
      <c r="F493" s="2"/>
      <c r="H493" s="3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2:18" s="24" customFormat="1" ht="15">
      <c r="B494" s="2"/>
      <c r="C494" s="2"/>
      <c r="D494" s="2"/>
      <c r="E494" s="2"/>
      <c r="F494" s="2"/>
      <c r="H494" s="3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2:18" s="24" customFormat="1" ht="15">
      <c r="B495" s="2"/>
      <c r="C495" s="2"/>
      <c r="D495" s="2"/>
      <c r="E495" s="2"/>
      <c r="F495" s="2"/>
      <c r="H495" s="3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2:18" s="24" customFormat="1" ht="15">
      <c r="B496" s="2"/>
      <c r="C496" s="2"/>
      <c r="D496" s="2"/>
      <c r="E496" s="2"/>
      <c r="F496" s="2"/>
      <c r="H496" s="3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2:18" s="24" customFormat="1" ht="15">
      <c r="B497" s="2"/>
      <c r="C497" s="2"/>
      <c r="D497" s="2"/>
      <c r="E497" s="2"/>
      <c r="F497" s="2"/>
      <c r="H497" s="3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2:18" s="24" customFormat="1" ht="15">
      <c r="B498" s="2"/>
      <c r="C498" s="2"/>
      <c r="D498" s="2"/>
      <c r="E498" s="2"/>
      <c r="F498" s="2"/>
      <c r="H498" s="3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2:18" s="24" customFormat="1" ht="15">
      <c r="B499" s="2"/>
      <c r="C499" s="2"/>
      <c r="D499" s="2"/>
      <c r="E499" s="2"/>
      <c r="F499" s="2"/>
      <c r="H499" s="3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2:18" s="24" customFormat="1" ht="15">
      <c r="B500" s="2"/>
      <c r="C500" s="2"/>
      <c r="D500" s="2"/>
      <c r="E500" s="2"/>
      <c r="F500" s="2"/>
      <c r="H500" s="3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2:18" s="24" customFormat="1" ht="15">
      <c r="B501" s="2"/>
      <c r="C501" s="2"/>
      <c r="D501" s="2"/>
      <c r="E501" s="2"/>
      <c r="F501" s="2"/>
      <c r="H501" s="3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2:18" s="24" customFormat="1" ht="15">
      <c r="B502" s="2"/>
      <c r="C502" s="2"/>
      <c r="D502" s="2"/>
      <c r="E502" s="2"/>
      <c r="F502" s="2"/>
      <c r="H502" s="3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2:18" s="24" customFormat="1" ht="15">
      <c r="B503" s="2"/>
      <c r="C503" s="2"/>
      <c r="D503" s="2"/>
      <c r="E503" s="2"/>
      <c r="F503" s="2"/>
      <c r="H503" s="3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2:18" s="24" customFormat="1" ht="15">
      <c r="B504" s="2"/>
      <c r="C504" s="2"/>
      <c r="D504" s="2"/>
      <c r="E504" s="2"/>
      <c r="F504" s="2"/>
      <c r="H504" s="3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2:18" s="24" customFormat="1" ht="15">
      <c r="B505" s="2"/>
      <c r="C505" s="2"/>
      <c r="D505" s="2"/>
      <c r="E505" s="2"/>
      <c r="F505" s="2"/>
      <c r="H505" s="3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2:18" s="24" customFormat="1" ht="15">
      <c r="B506" s="2"/>
      <c r="C506" s="2"/>
      <c r="D506" s="2"/>
      <c r="E506" s="2"/>
      <c r="F506" s="2"/>
      <c r="H506" s="3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2:18" s="24" customFormat="1" ht="15">
      <c r="B507" s="2"/>
      <c r="C507" s="2"/>
      <c r="D507" s="2"/>
      <c r="E507" s="2"/>
      <c r="F507" s="2"/>
      <c r="H507" s="3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2:18" s="24" customFormat="1" ht="15">
      <c r="B508" s="2"/>
      <c r="C508" s="2"/>
      <c r="D508" s="2"/>
      <c r="E508" s="2"/>
      <c r="F508" s="2"/>
      <c r="H508" s="3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2:18" s="24" customFormat="1" ht="15">
      <c r="B509" s="2"/>
      <c r="C509" s="2"/>
      <c r="D509" s="2"/>
      <c r="E509" s="2"/>
      <c r="F509" s="2"/>
      <c r="H509" s="3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2:18" s="24" customFormat="1" ht="15">
      <c r="B510" s="2"/>
      <c r="C510" s="2"/>
      <c r="D510" s="2"/>
      <c r="E510" s="2"/>
      <c r="F510" s="2"/>
      <c r="H510" s="3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2:18" s="24" customFormat="1" ht="15">
      <c r="B511" s="2"/>
      <c r="C511" s="2"/>
      <c r="D511" s="2"/>
      <c r="E511" s="2"/>
      <c r="F511" s="2"/>
      <c r="H511" s="3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2:18" s="24" customFormat="1" ht="15">
      <c r="B512" s="2"/>
      <c r="C512" s="2"/>
      <c r="D512" s="2"/>
      <c r="E512" s="2"/>
      <c r="F512" s="2"/>
      <c r="H512" s="3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2:18" s="24" customFormat="1" ht="15">
      <c r="B513" s="2"/>
      <c r="C513" s="2"/>
      <c r="D513" s="2"/>
      <c r="E513" s="2"/>
      <c r="F513" s="2"/>
      <c r="H513" s="3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2:18" s="24" customFormat="1" ht="15">
      <c r="B514" s="2"/>
      <c r="C514" s="2"/>
      <c r="D514" s="2"/>
      <c r="E514" s="2"/>
      <c r="F514" s="2"/>
      <c r="H514" s="3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2:18" s="24" customFormat="1" ht="15">
      <c r="B515" s="2"/>
      <c r="C515" s="2"/>
      <c r="D515" s="2"/>
      <c r="E515" s="2"/>
      <c r="F515" s="2"/>
      <c r="H515" s="3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2:18" s="24" customFormat="1" ht="15">
      <c r="B516" s="2"/>
      <c r="C516" s="2"/>
      <c r="D516" s="2"/>
      <c r="E516" s="2"/>
      <c r="F516" s="2"/>
      <c r="H516" s="3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2:18" s="24" customFormat="1" ht="15">
      <c r="B517" s="2"/>
      <c r="C517" s="2"/>
      <c r="D517" s="2"/>
      <c r="E517" s="2"/>
      <c r="F517" s="2"/>
      <c r="H517" s="3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2:18" s="24" customFormat="1" ht="15">
      <c r="B518" s="2"/>
      <c r="C518" s="2"/>
      <c r="D518" s="2"/>
      <c r="E518" s="2"/>
      <c r="F518" s="2"/>
      <c r="H518" s="3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2:18" s="24" customFormat="1" ht="15">
      <c r="B519" s="2"/>
      <c r="C519" s="2"/>
      <c r="D519" s="2"/>
      <c r="E519" s="2"/>
      <c r="F519" s="2"/>
      <c r="H519" s="3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2:18" s="24" customFormat="1" ht="15">
      <c r="B520" s="2"/>
      <c r="C520" s="2"/>
      <c r="D520" s="2"/>
      <c r="E520" s="2"/>
      <c r="F520" s="2"/>
      <c r="H520" s="3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2:18" s="24" customFormat="1" ht="15">
      <c r="B521" s="2"/>
      <c r="C521" s="2"/>
      <c r="D521" s="2"/>
      <c r="E521" s="2"/>
      <c r="F521" s="2"/>
      <c r="H521" s="3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2:18" s="24" customFormat="1" ht="15">
      <c r="B522" s="2"/>
      <c r="C522" s="2"/>
      <c r="D522" s="2"/>
      <c r="E522" s="2"/>
      <c r="F522" s="2"/>
      <c r="H522" s="3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2:18" s="24" customFormat="1" ht="15">
      <c r="B523" s="2"/>
      <c r="C523" s="2"/>
      <c r="D523" s="2"/>
      <c r="E523" s="2"/>
      <c r="F523" s="2"/>
      <c r="H523" s="3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2:18" s="24" customFormat="1" ht="15">
      <c r="B524" s="2"/>
      <c r="C524" s="2"/>
      <c r="D524" s="2"/>
      <c r="E524" s="2"/>
      <c r="F524" s="2"/>
      <c r="H524" s="3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2:18" s="24" customFormat="1" ht="15">
      <c r="B525" s="2"/>
      <c r="C525" s="2"/>
      <c r="D525" s="2"/>
      <c r="E525" s="2"/>
      <c r="F525" s="2"/>
      <c r="H525" s="3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2:18" s="24" customFormat="1" ht="15">
      <c r="B526" s="2"/>
      <c r="C526" s="2"/>
      <c r="D526" s="2"/>
      <c r="E526" s="2"/>
      <c r="F526" s="2"/>
      <c r="H526" s="3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2:18" s="24" customFormat="1" ht="15">
      <c r="B527" s="2"/>
      <c r="C527" s="2"/>
      <c r="D527" s="2"/>
      <c r="E527" s="2"/>
      <c r="F527" s="2"/>
      <c r="H527" s="3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2:18" s="24" customFormat="1" ht="15">
      <c r="B528" s="2"/>
      <c r="C528" s="2"/>
      <c r="D528" s="2"/>
      <c r="E528" s="2"/>
      <c r="F528" s="2"/>
      <c r="H528" s="3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2:18" s="24" customFormat="1" ht="15">
      <c r="B529" s="2"/>
      <c r="C529" s="2"/>
      <c r="D529" s="2"/>
      <c r="E529" s="2"/>
      <c r="F529" s="2"/>
      <c r="H529" s="3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2:18" s="24" customFormat="1" ht="15">
      <c r="B530" s="2"/>
      <c r="C530" s="2"/>
      <c r="D530" s="2"/>
      <c r="E530" s="2"/>
      <c r="F530" s="2"/>
      <c r="H530" s="3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2:18" s="24" customFormat="1" ht="15">
      <c r="B531" s="2"/>
      <c r="C531" s="2"/>
      <c r="D531" s="2"/>
      <c r="E531" s="2"/>
      <c r="F531" s="2"/>
      <c r="H531" s="3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2:18" s="24" customFormat="1" ht="15">
      <c r="B532" s="2"/>
      <c r="C532" s="2"/>
      <c r="D532" s="2"/>
      <c r="E532" s="2"/>
      <c r="F532" s="2"/>
      <c r="H532" s="3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2:18" s="24" customFormat="1" ht="15">
      <c r="B533" s="2"/>
      <c r="C533" s="2"/>
      <c r="D533" s="2"/>
      <c r="E533" s="2"/>
      <c r="F533" s="2"/>
      <c r="H533" s="3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2:18" s="24" customFormat="1" ht="15">
      <c r="B534" s="2"/>
      <c r="C534" s="2"/>
      <c r="D534" s="2"/>
      <c r="E534" s="2"/>
      <c r="F534" s="2"/>
      <c r="H534" s="3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2:18" s="24" customFormat="1" ht="15">
      <c r="B535" s="2"/>
      <c r="C535" s="2"/>
      <c r="D535" s="2"/>
      <c r="E535" s="2"/>
      <c r="F535" s="2"/>
      <c r="H535" s="3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2:18" s="24" customFormat="1" ht="15">
      <c r="B536" s="2"/>
      <c r="C536" s="2"/>
      <c r="D536" s="2"/>
      <c r="E536" s="2"/>
      <c r="F536" s="2"/>
      <c r="H536" s="3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2:18" s="24" customFormat="1" ht="15">
      <c r="B537" s="2"/>
      <c r="C537" s="2"/>
      <c r="D537" s="2"/>
      <c r="E537" s="2"/>
      <c r="F537" s="2"/>
      <c r="H537" s="3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2:18" s="24" customFormat="1" ht="15">
      <c r="B538" s="2"/>
      <c r="C538" s="2"/>
      <c r="D538" s="2"/>
      <c r="E538" s="2"/>
      <c r="F538" s="2"/>
      <c r="H538" s="3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2:18" s="24" customFormat="1" ht="15">
      <c r="B539" s="2"/>
      <c r="C539" s="2"/>
      <c r="D539" s="2"/>
      <c r="E539" s="2"/>
      <c r="F539" s="2"/>
      <c r="H539" s="3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2:18" s="24" customFormat="1" ht="15">
      <c r="B540" s="2"/>
      <c r="C540" s="2"/>
      <c r="D540" s="2"/>
      <c r="E540" s="2"/>
      <c r="F540" s="2"/>
      <c r="H540" s="3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2:18" s="24" customFormat="1" ht="15">
      <c r="B541" s="2"/>
      <c r="C541" s="2"/>
      <c r="D541" s="2"/>
      <c r="E541" s="2"/>
      <c r="F541" s="2"/>
      <c r="H541" s="3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2:18" s="24" customFormat="1" ht="15">
      <c r="B542" s="2"/>
      <c r="C542" s="2"/>
      <c r="D542" s="2"/>
      <c r="E542" s="2"/>
      <c r="F542" s="2"/>
      <c r="H542" s="3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2:18" s="24" customFormat="1" ht="15">
      <c r="B543" s="2"/>
      <c r="C543" s="2"/>
      <c r="D543" s="2"/>
      <c r="E543" s="2"/>
      <c r="F543" s="2"/>
      <c r="H543" s="3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2:18" s="24" customFormat="1" ht="15">
      <c r="B544" s="2"/>
      <c r="C544" s="2"/>
      <c r="D544" s="2"/>
      <c r="E544" s="2"/>
      <c r="F544" s="2"/>
      <c r="H544" s="3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2:18" s="24" customFormat="1" ht="15">
      <c r="B545" s="2"/>
      <c r="C545" s="2"/>
      <c r="D545" s="2"/>
      <c r="E545" s="2"/>
      <c r="F545" s="2"/>
      <c r="H545" s="3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2:18" s="24" customFormat="1" ht="15">
      <c r="B546" s="2"/>
      <c r="C546" s="2"/>
      <c r="D546" s="2"/>
      <c r="E546" s="2"/>
      <c r="F546" s="2"/>
      <c r="H546" s="3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2:18" s="24" customFormat="1" ht="15">
      <c r="B547" s="2"/>
      <c r="C547" s="2"/>
      <c r="D547" s="2"/>
      <c r="E547" s="2"/>
      <c r="F547" s="2"/>
      <c r="H547" s="3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2:18" s="24" customFormat="1" ht="15">
      <c r="B548" s="2"/>
      <c r="C548" s="2"/>
      <c r="D548" s="2"/>
      <c r="E548" s="2"/>
      <c r="F548" s="2"/>
      <c r="H548" s="3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2:18" s="24" customFormat="1" ht="15">
      <c r="B549" s="2"/>
      <c r="C549" s="2"/>
      <c r="D549" s="2"/>
      <c r="E549" s="2"/>
      <c r="F549" s="2"/>
      <c r="H549" s="3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2:18" s="24" customFormat="1" ht="15">
      <c r="B550" s="2"/>
      <c r="C550" s="2"/>
      <c r="D550" s="2"/>
      <c r="E550" s="2"/>
      <c r="F550" s="2"/>
      <c r="H550" s="3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2:18" s="24" customFormat="1" ht="15">
      <c r="B551" s="2"/>
      <c r="C551" s="2"/>
      <c r="D551" s="2"/>
      <c r="E551" s="2"/>
      <c r="F551" s="2"/>
      <c r="H551" s="3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2:18" s="24" customFormat="1" ht="15">
      <c r="B552" s="2"/>
      <c r="C552" s="2"/>
      <c r="D552" s="2"/>
      <c r="E552" s="2"/>
      <c r="F552" s="2"/>
      <c r="H552" s="3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2:18" s="24" customFormat="1" ht="15">
      <c r="B553" s="2"/>
      <c r="C553" s="2"/>
      <c r="D553" s="2"/>
      <c r="E553" s="2"/>
      <c r="F553" s="2"/>
      <c r="H553" s="3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2:18" s="24" customFormat="1" ht="15">
      <c r="B554" s="2"/>
      <c r="C554" s="2"/>
      <c r="D554" s="2"/>
      <c r="E554" s="2"/>
      <c r="F554" s="2"/>
      <c r="H554" s="3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2:18" s="24" customFormat="1" ht="15">
      <c r="B555" s="2"/>
      <c r="C555" s="2"/>
      <c r="D555" s="2"/>
      <c r="E555" s="2"/>
      <c r="F555" s="2"/>
      <c r="H555" s="3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2:18" s="24" customFormat="1" ht="15">
      <c r="B556" s="2"/>
      <c r="C556" s="2"/>
      <c r="D556" s="2"/>
      <c r="E556" s="2"/>
      <c r="F556" s="2"/>
      <c r="H556" s="3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2:18" s="24" customFormat="1" ht="15">
      <c r="B557" s="2"/>
      <c r="C557" s="2"/>
      <c r="D557" s="2"/>
      <c r="E557" s="2"/>
      <c r="F557" s="2"/>
      <c r="H557" s="3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2:18" s="24" customFormat="1" ht="15">
      <c r="B558" s="2"/>
      <c r="C558" s="2"/>
      <c r="D558" s="2"/>
      <c r="E558" s="2"/>
      <c r="F558" s="2"/>
      <c r="H558" s="3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2:18" s="24" customFormat="1" ht="15">
      <c r="B559" s="2"/>
      <c r="C559" s="2"/>
      <c r="D559" s="2"/>
      <c r="E559" s="2"/>
      <c r="F559" s="2"/>
      <c r="H559" s="3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2:18" s="24" customFormat="1" ht="15">
      <c r="B560" s="2"/>
      <c r="C560" s="2"/>
      <c r="D560" s="2"/>
      <c r="E560" s="2"/>
      <c r="F560" s="2"/>
      <c r="H560" s="3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2:18" s="24" customFormat="1" ht="15">
      <c r="B561" s="2"/>
      <c r="C561" s="2"/>
      <c r="D561" s="2"/>
      <c r="E561" s="2"/>
      <c r="F561" s="2"/>
      <c r="H561" s="3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2:18" s="24" customFormat="1" ht="15">
      <c r="B562" s="2"/>
      <c r="C562" s="2"/>
      <c r="D562" s="2"/>
      <c r="E562" s="2"/>
      <c r="F562" s="2"/>
      <c r="H562" s="3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2:18" s="24" customFormat="1" ht="15">
      <c r="B563" s="2"/>
      <c r="C563" s="2"/>
      <c r="D563" s="2"/>
      <c r="E563" s="2"/>
      <c r="F563" s="2"/>
      <c r="H563" s="3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2:18" s="24" customFormat="1" ht="15">
      <c r="B564" s="2"/>
      <c r="C564" s="2"/>
      <c r="D564" s="2"/>
      <c r="E564" s="2"/>
      <c r="F564" s="2"/>
      <c r="H564" s="3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2:18" s="24" customFormat="1" ht="15">
      <c r="B565" s="2"/>
      <c r="C565" s="2"/>
      <c r="D565" s="2"/>
      <c r="E565" s="2"/>
      <c r="F565" s="2"/>
      <c r="H565" s="3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2:18" s="24" customFormat="1" ht="15">
      <c r="B566" s="2"/>
      <c r="C566" s="2"/>
      <c r="D566" s="2"/>
      <c r="E566" s="2"/>
      <c r="F566" s="2"/>
      <c r="H566" s="3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2:18" s="24" customFormat="1" ht="15">
      <c r="B567" s="2"/>
      <c r="C567" s="2"/>
      <c r="D567" s="2"/>
      <c r="E567" s="2"/>
      <c r="F567" s="2"/>
      <c r="H567" s="3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2:18" s="24" customFormat="1" ht="15">
      <c r="B568" s="2"/>
      <c r="C568" s="2"/>
      <c r="D568" s="2"/>
      <c r="E568" s="2"/>
      <c r="F568" s="2"/>
      <c r="H568" s="3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2:18" s="24" customFormat="1" ht="15">
      <c r="B569" s="2"/>
      <c r="C569" s="2"/>
      <c r="D569" s="2"/>
      <c r="E569" s="2"/>
      <c r="F569" s="2"/>
      <c r="H569" s="3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2:18" s="24" customFormat="1" ht="15">
      <c r="B570" s="2"/>
      <c r="C570" s="2"/>
      <c r="D570" s="2"/>
      <c r="E570" s="2"/>
      <c r="F570" s="2"/>
      <c r="H570" s="3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2:18" s="24" customFormat="1" ht="15">
      <c r="B571" s="2"/>
      <c r="C571" s="2"/>
      <c r="D571" s="2"/>
      <c r="E571" s="2"/>
      <c r="F571" s="2"/>
      <c r="H571" s="3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2:18" s="24" customFormat="1" ht="15">
      <c r="B572" s="2"/>
      <c r="C572" s="2"/>
      <c r="D572" s="2"/>
      <c r="E572" s="2"/>
      <c r="F572" s="2"/>
      <c r="H572" s="3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2:18" s="24" customFormat="1" ht="15">
      <c r="B573" s="2"/>
      <c r="C573" s="2"/>
      <c r="D573" s="2"/>
      <c r="E573" s="2"/>
      <c r="F573" s="2"/>
      <c r="H573" s="3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2:18" s="24" customFormat="1" ht="15">
      <c r="B574" s="2"/>
      <c r="C574" s="2"/>
      <c r="D574" s="2"/>
      <c r="E574" s="2"/>
      <c r="F574" s="2"/>
      <c r="H574" s="3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2:18" s="24" customFormat="1" ht="15">
      <c r="B575" s="2"/>
      <c r="C575" s="2"/>
      <c r="D575" s="2"/>
      <c r="E575" s="2"/>
      <c r="F575" s="2"/>
      <c r="H575" s="3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2:18" s="24" customFormat="1" ht="15">
      <c r="B576" s="2"/>
      <c r="C576" s="2"/>
      <c r="D576" s="2"/>
      <c r="E576" s="2"/>
      <c r="F576" s="2"/>
      <c r="H576" s="3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2:18" s="24" customFormat="1" ht="15">
      <c r="B577" s="2"/>
      <c r="C577" s="2"/>
      <c r="D577" s="2"/>
      <c r="E577" s="2"/>
      <c r="F577" s="2"/>
      <c r="H577" s="3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2:18" s="24" customFormat="1" ht="15">
      <c r="B578" s="2"/>
      <c r="C578" s="2"/>
      <c r="D578" s="2"/>
      <c r="E578" s="2"/>
      <c r="F578" s="2"/>
      <c r="H578" s="3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2:18" s="24" customFormat="1" ht="15">
      <c r="B579" s="2"/>
      <c r="C579" s="2"/>
      <c r="D579" s="2"/>
      <c r="E579" s="2"/>
      <c r="F579" s="2"/>
      <c r="H579" s="3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2:18" s="24" customFormat="1" ht="15">
      <c r="B580" s="2"/>
      <c r="C580" s="2"/>
      <c r="D580" s="2"/>
      <c r="E580" s="2"/>
      <c r="F580" s="2"/>
      <c r="H580" s="3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2:18" s="24" customFormat="1" ht="15">
      <c r="B581" s="2"/>
      <c r="C581" s="2"/>
      <c r="D581" s="2"/>
      <c r="E581" s="2"/>
      <c r="F581" s="2"/>
      <c r="H581" s="3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2:18" s="24" customFormat="1" ht="15">
      <c r="B582" s="2"/>
      <c r="C582" s="2"/>
      <c r="D582" s="2"/>
      <c r="E582" s="2"/>
      <c r="F582" s="2"/>
      <c r="H582" s="3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2:18" s="24" customFormat="1" ht="15">
      <c r="B583" s="2"/>
      <c r="C583" s="2"/>
      <c r="D583" s="2"/>
      <c r="E583" s="2"/>
      <c r="F583" s="2"/>
      <c r="H583" s="3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2:18" s="24" customFormat="1" ht="15">
      <c r="B584" s="2"/>
      <c r="C584" s="2"/>
      <c r="D584" s="2"/>
      <c r="E584" s="2"/>
      <c r="F584" s="2"/>
      <c r="H584" s="3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2:18" s="24" customFormat="1" ht="15">
      <c r="B585" s="2"/>
      <c r="C585" s="2"/>
      <c r="D585" s="2"/>
      <c r="E585" s="2"/>
      <c r="F585" s="2"/>
      <c r="H585" s="3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2:18" s="24" customFormat="1" ht="15">
      <c r="B586" s="2"/>
      <c r="C586" s="2"/>
      <c r="D586" s="2"/>
      <c r="E586" s="2"/>
      <c r="F586" s="2"/>
      <c r="H586" s="3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2:18" s="24" customFormat="1" ht="15">
      <c r="B587" s="2"/>
      <c r="C587" s="2"/>
      <c r="D587" s="2"/>
      <c r="E587" s="2"/>
      <c r="F587" s="2"/>
      <c r="H587" s="3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2:18" s="24" customFormat="1" ht="15">
      <c r="B588" s="2"/>
      <c r="C588" s="2"/>
      <c r="D588" s="2"/>
      <c r="E588" s="2"/>
      <c r="F588" s="2"/>
      <c r="H588" s="3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2:18" s="24" customFormat="1" ht="15">
      <c r="B589" s="2"/>
      <c r="C589" s="2"/>
      <c r="D589" s="2"/>
      <c r="E589" s="2"/>
      <c r="F589" s="2"/>
      <c r="H589" s="3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2:18" s="24" customFormat="1" ht="15">
      <c r="B590" s="2"/>
      <c r="C590" s="2"/>
      <c r="D590" s="2"/>
      <c r="E590" s="2"/>
      <c r="F590" s="2"/>
      <c r="H590" s="3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2:18" s="24" customFormat="1" ht="15">
      <c r="B591" s="2"/>
      <c r="C591" s="2"/>
      <c r="D591" s="2"/>
      <c r="E591" s="2"/>
      <c r="F591" s="2"/>
      <c r="H591" s="3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2:18" s="24" customFormat="1" ht="15">
      <c r="B592" s="2"/>
      <c r="C592" s="2"/>
      <c r="D592" s="2"/>
      <c r="E592" s="2"/>
      <c r="F592" s="2"/>
      <c r="H592" s="3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2:18" s="24" customFormat="1" ht="15">
      <c r="B593" s="2"/>
      <c r="C593" s="2"/>
      <c r="D593" s="2"/>
      <c r="E593" s="2"/>
      <c r="F593" s="2"/>
      <c r="H593" s="3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2:18" s="24" customFormat="1" ht="15">
      <c r="B594" s="2"/>
      <c r="C594" s="2"/>
      <c r="D594" s="2"/>
      <c r="E594" s="2"/>
      <c r="F594" s="2"/>
      <c r="H594" s="3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2:18" s="24" customFormat="1" ht="15">
      <c r="B595" s="2"/>
      <c r="C595" s="2"/>
      <c r="D595" s="2"/>
      <c r="E595" s="2"/>
      <c r="F595" s="2"/>
      <c r="H595" s="3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2:18" s="24" customFormat="1" ht="15">
      <c r="B596" s="2"/>
      <c r="C596" s="2"/>
      <c r="D596" s="2"/>
      <c r="E596" s="2"/>
      <c r="F596" s="2"/>
      <c r="H596" s="3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2:18" s="24" customFormat="1" ht="15">
      <c r="B597" s="2"/>
      <c r="C597" s="2"/>
      <c r="D597" s="2"/>
      <c r="E597" s="2"/>
      <c r="F597" s="2"/>
      <c r="H597" s="3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2:18" s="24" customFormat="1" ht="15">
      <c r="B598" s="2"/>
      <c r="C598" s="2"/>
      <c r="D598" s="2"/>
      <c r="E598" s="2"/>
      <c r="F598" s="2"/>
      <c r="H598" s="3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2:18" s="24" customFormat="1" ht="15">
      <c r="B599" s="2"/>
      <c r="C599" s="2"/>
      <c r="D599" s="2"/>
      <c r="E599" s="2"/>
      <c r="F599" s="2"/>
      <c r="H599" s="3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2:18" s="24" customFormat="1" ht="15">
      <c r="B600" s="2"/>
      <c r="C600" s="2"/>
      <c r="D600" s="2"/>
      <c r="E600" s="2"/>
      <c r="F600" s="2"/>
      <c r="H600" s="3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2:18" s="24" customFormat="1" ht="15">
      <c r="B601" s="2"/>
      <c r="C601" s="2"/>
      <c r="D601" s="2"/>
      <c r="E601" s="2"/>
      <c r="F601" s="2"/>
      <c r="H601" s="3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2:18" s="24" customFormat="1" ht="15">
      <c r="B602" s="2"/>
      <c r="C602" s="2"/>
      <c r="D602" s="2"/>
      <c r="E602" s="2"/>
      <c r="F602" s="2"/>
      <c r="H602" s="3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2:18" s="24" customFormat="1" ht="15">
      <c r="B603" s="2"/>
      <c r="C603" s="2"/>
      <c r="D603" s="2"/>
      <c r="E603" s="2"/>
      <c r="F603" s="2"/>
      <c r="H603" s="3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2:18" s="24" customFormat="1" ht="15">
      <c r="B604" s="2"/>
      <c r="C604" s="2"/>
      <c r="D604" s="2"/>
      <c r="E604" s="2"/>
      <c r="F604" s="2"/>
      <c r="H604" s="3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2:18" s="24" customFormat="1" ht="15">
      <c r="B605" s="2"/>
      <c r="C605" s="2"/>
      <c r="D605" s="2"/>
      <c r="E605" s="2"/>
      <c r="F605" s="2"/>
      <c r="H605" s="3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2:18" s="24" customFormat="1" ht="15">
      <c r="B606" s="2"/>
      <c r="C606" s="2"/>
      <c r="D606" s="2"/>
      <c r="E606" s="2"/>
      <c r="F606" s="2"/>
      <c r="H606" s="3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2:18" s="24" customFormat="1" ht="15">
      <c r="B607" s="2"/>
      <c r="C607" s="2"/>
      <c r="D607" s="2"/>
      <c r="E607" s="2"/>
      <c r="F607" s="2"/>
      <c r="H607" s="3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2:18" s="24" customFormat="1" ht="15">
      <c r="B608" s="2"/>
      <c r="C608" s="2"/>
      <c r="D608" s="2"/>
      <c r="E608" s="2"/>
      <c r="F608" s="2"/>
      <c r="H608" s="3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2:18" s="24" customFormat="1" ht="15">
      <c r="B609" s="2"/>
      <c r="C609" s="2"/>
      <c r="D609" s="2"/>
      <c r="E609" s="2"/>
      <c r="F609" s="2"/>
      <c r="H609" s="3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2:18" s="24" customFormat="1" ht="15">
      <c r="B610" s="2"/>
      <c r="C610" s="2"/>
      <c r="D610" s="2"/>
      <c r="E610" s="2"/>
      <c r="F610" s="2"/>
      <c r="H610" s="3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2:18" s="24" customFormat="1" ht="15">
      <c r="B611" s="2"/>
      <c r="C611" s="2"/>
      <c r="D611" s="2"/>
      <c r="E611" s="2"/>
      <c r="F611" s="2"/>
      <c r="H611" s="3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2:18" s="24" customFormat="1" ht="15">
      <c r="B612" s="2"/>
      <c r="C612" s="2"/>
      <c r="D612" s="2"/>
      <c r="E612" s="2"/>
      <c r="F612" s="2"/>
      <c r="H612" s="3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2:18" s="24" customFormat="1" ht="15">
      <c r="B613" s="2"/>
      <c r="C613" s="2"/>
      <c r="D613" s="2"/>
      <c r="E613" s="2"/>
      <c r="F613" s="2"/>
      <c r="H613" s="3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2:18" s="24" customFormat="1" ht="15">
      <c r="B614" s="2"/>
      <c r="C614" s="2"/>
      <c r="D614" s="2"/>
      <c r="E614" s="2"/>
      <c r="F614" s="2"/>
      <c r="H614" s="3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2:18" s="24" customFormat="1" ht="15">
      <c r="B615" s="2"/>
      <c r="C615" s="2"/>
      <c r="D615" s="2"/>
      <c r="E615" s="2"/>
      <c r="F615" s="2"/>
      <c r="H615" s="3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2:18" s="24" customFormat="1" ht="15">
      <c r="B616" s="2"/>
      <c r="C616" s="2"/>
      <c r="D616" s="2"/>
      <c r="E616" s="2"/>
      <c r="F616" s="2"/>
      <c r="H616" s="3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2:18" s="24" customFormat="1" ht="15">
      <c r="B617" s="2"/>
      <c r="C617" s="2"/>
      <c r="D617" s="2"/>
      <c r="E617" s="2"/>
      <c r="F617" s="2"/>
      <c r="H617" s="3"/>
      <c r="I617" s="4"/>
      <c r="J617" s="4"/>
      <c r="K617" s="4"/>
      <c r="L617" s="4"/>
      <c r="M617" s="4"/>
      <c r="N617" s="4"/>
      <c r="O617" s="4"/>
      <c r="P617" s="4"/>
      <c r="Q617" s="4"/>
      <c r="R617" s="4"/>
    </row>
  </sheetData>
  <sheetProtection/>
  <mergeCells count="1">
    <mergeCell ref="A1:D1"/>
  </mergeCells>
  <printOptions/>
  <pageMargins left="0.7874015748031497" right="0.5" top="0.5" bottom="0.5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20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Mzia_Yulejishvili</cp:lastModifiedBy>
  <cp:lastPrinted>2011-10-20T11:32:05Z</cp:lastPrinted>
  <dcterms:created xsi:type="dcterms:W3CDTF">2011-01-31T07:58:25Z</dcterms:created>
  <dcterms:modified xsi:type="dcterms:W3CDTF">2012-11-08T10:09:31Z</dcterms:modified>
  <cp:category/>
  <cp:version/>
  <cp:contentType/>
  <cp:contentStatus/>
</cp:coreProperties>
</file>